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slicers/slicer1.xml" ContentType="application/vnd.ms-excel.slicer+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drawings/drawing5.xml" ContentType="application/vnd.openxmlformats-officedocument.drawing+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https://emogalelm-my.sharepoint.com/personal/dmanaswe_emogalelm_gov_za1/Documents/Desktop/PMS &amp; IDP Reporting/2024-2025 REPORTS/Circular 88/"/>
    </mc:Choice>
  </mc:AlternateContent>
  <xr:revisionPtr revIDLastSave="1" documentId="14_{E1AFFDC2-5763-4DCE-B114-F49744D37867}" xr6:coauthVersionLast="47" xr6:coauthVersionMax="47" xr10:uidLastSave="{734729C3-29E3-478C-B6BD-05A5133A8986}"/>
  <bookViews>
    <workbookView xWindow="-108" yWindow="-108" windowWidth="23256" windowHeight="12456" activeTab="1" xr2:uid="{B6B6303E-67F5-437D-B329-C34FAA34ECE7}"/>
  </bookViews>
  <sheets>
    <sheet name="Start Here" sheetId="1" r:id="rId1"/>
    <sheet name="Local Municipality" sheetId="12" r:id="rId2"/>
    <sheet name="Intermediate City" sheetId="13" r:id="rId3"/>
    <sheet name="District Municipality" sheetId="14" r:id="rId4"/>
    <sheet name="Definitions-&gt;" sheetId="6" r:id="rId5"/>
    <sheet name="Def. Outputs + Outcomes" sheetId="7" r:id="rId6"/>
    <sheet name="Def. Compliance Indicators" sheetId="8" r:id="rId7"/>
    <sheet name="Def. Compliance Questions" sheetId="9" r:id="rId8"/>
  </sheets>
  <definedNames>
    <definedName name="Slicer_Province">#N/A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9"/>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364" i="14" l="1"/>
  <c r="M364" i="14"/>
  <c r="K364" i="14"/>
  <c r="I364" i="14"/>
  <c r="O361" i="14"/>
  <c r="M361" i="14"/>
  <c r="K361" i="14"/>
  <c r="I361" i="14"/>
  <c r="O358" i="14"/>
  <c r="M358" i="14"/>
  <c r="K358" i="14"/>
  <c r="I358" i="14"/>
  <c r="O355" i="14"/>
  <c r="M355" i="14"/>
  <c r="K355" i="14"/>
  <c r="I355" i="14"/>
  <c r="O352" i="14"/>
  <c r="M352" i="14"/>
  <c r="K352" i="14"/>
  <c r="I352" i="14"/>
  <c r="O347" i="14"/>
  <c r="M347" i="14"/>
  <c r="K347" i="14"/>
  <c r="I347" i="14"/>
  <c r="O344" i="14"/>
  <c r="M344" i="14"/>
  <c r="K344" i="14"/>
  <c r="I344" i="14"/>
  <c r="O340" i="14"/>
  <c r="M340" i="14"/>
  <c r="K340" i="14"/>
  <c r="I340" i="14"/>
  <c r="O333" i="14"/>
  <c r="M333" i="14"/>
  <c r="K333" i="14"/>
  <c r="I333" i="14"/>
  <c r="O330" i="14"/>
  <c r="M330" i="14"/>
  <c r="K330" i="14"/>
  <c r="I330" i="14"/>
  <c r="O327" i="14"/>
  <c r="M327" i="14"/>
  <c r="K327" i="14"/>
  <c r="I327" i="14"/>
  <c r="O323" i="14"/>
  <c r="M323" i="14"/>
  <c r="K323" i="14"/>
  <c r="I323" i="14"/>
  <c r="O320" i="14"/>
  <c r="M320" i="14"/>
  <c r="K320" i="14"/>
  <c r="I320" i="14"/>
  <c r="O316" i="14"/>
  <c r="M316" i="14"/>
  <c r="K316" i="14"/>
  <c r="I316" i="14"/>
  <c r="O313" i="14"/>
  <c r="M313" i="14"/>
  <c r="K313" i="14"/>
  <c r="I313" i="14"/>
  <c r="O310" i="14"/>
  <c r="M310" i="14"/>
  <c r="K310" i="14"/>
  <c r="I310" i="14"/>
  <c r="O308" i="14"/>
  <c r="M308" i="14"/>
  <c r="K308" i="14"/>
  <c r="I308" i="14"/>
  <c r="O306" i="14"/>
  <c r="M306" i="14"/>
  <c r="K306" i="14"/>
  <c r="I306" i="14"/>
  <c r="O302" i="14"/>
  <c r="M302" i="14"/>
  <c r="K302" i="14"/>
  <c r="I302" i="14"/>
  <c r="O298" i="14"/>
  <c r="M298" i="14"/>
  <c r="K298" i="14"/>
  <c r="I298" i="14"/>
  <c r="O295" i="14"/>
  <c r="M295" i="14"/>
  <c r="K295" i="14"/>
  <c r="I295" i="14"/>
  <c r="O292" i="14"/>
  <c r="M292" i="14"/>
  <c r="K292" i="14"/>
  <c r="I292" i="14"/>
  <c r="O289" i="14"/>
  <c r="M289" i="14"/>
  <c r="K289" i="14"/>
  <c r="I289" i="14"/>
  <c r="O286" i="14"/>
  <c r="M286" i="14"/>
  <c r="K286" i="14"/>
  <c r="I286" i="14"/>
  <c r="O283" i="14"/>
  <c r="M283" i="14"/>
  <c r="K283" i="14"/>
  <c r="I283" i="14"/>
  <c r="O280" i="14"/>
  <c r="M280" i="14"/>
  <c r="K280" i="14"/>
  <c r="I280" i="14"/>
  <c r="O277" i="14"/>
  <c r="M277" i="14"/>
  <c r="K277" i="14"/>
  <c r="I277" i="14"/>
  <c r="O273" i="14"/>
  <c r="M273" i="14"/>
  <c r="K273" i="14"/>
  <c r="I273" i="14"/>
  <c r="O270" i="14"/>
  <c r="M270" i="14"/>
  <c r="K270" i="14"/>
  <c r="I270" i="14"/>
  <c r="O267" i="14"/>
  <c r="M267" i="14"/>
  <c r="K267" i="14"/>
  <c r="I267" i="14"/>
  <c r="O264" i="14"/>
  <c r="M264" i="14"/>
  <c r="K264" i="14"/>
  <c r="I264" i="14"/>
  <c r="O260" i="14"/>
  <c r="M260" i="14"/>
  <c r="K260" i="14"/>
  <c r="I260" i="14"/>
  <c r="O256" i="14"/>
  <c r="M256" i="14"/>
  <c r="K256" i="14"/>
  <c r="I256" i="14"/>
  <c r="O253" i="14"/>
  <c r="M253" i="14"/>
  <c r="K253" i="14"/>
  <c r="I253" i="14"/>
  <c r="O250" i="14"/>
  <c r="M250" i="14"/>
  <c r="K250" i="14"/>
  <c r="I250" i="14"/>
  <c r="O245" i="14"/>
  <c r="M245" i="14"/>
  <c r="K245" i="14"/>
  <c r="I245" i="14"/>
  <c r="O242" i="14"/>
  <c r="M242" i="14"/>
  <c r="K242" i="14"/>
  <c r="I242" i="14"/>
  <c r="O233" i="14"/>
  <c r="M233" i="14"/>
  <c r="K233" i="14"/>
  <c r="I233" i="14"/>
  <c r="O230" i="14"/>
  <c r="M230" i="14"/>
  <c r="K230" i="14"/>
  <c r="I230" i="14"/>
  <c r="O227" i="14"/>
  <c r="M227" i="14"/>
  <c r="K227" i="14"/>
  <c r="I227" i="14"/>
  <c r="O224" i="14"/>
  <c r="M224" i="14"/>
  <c r="K224" i="14"/>
  <c r="I224" i="14"/>
  <c r="O222" i="14"/>
  <c r="M222" i="14"/>
  <c r="K222" i="14"/>
  <c r="I222" i="14"/>
  <c r="O218" i="14"/>
  <c r="M218" i="14"/>
  <c r="K218" i="14"/>
  <c r="I218" i="14"/>
  <c r="O215" i="14"/>
  <c r="M215" i="14"/>
  <c r="K215" i="14"/>
  <c r="I215" i="14"/>
  <c r="O143" i="14"/>
  <c r="M143" i="14"/>
  <c r="K143" i="14"/>
  <c r="I143" i="14"/>
  <c r="O138" i="14"/>
  <c r="M138" i="14"/>
  <c r="K138" i="14"/>
  <c r="I138" i="14"/>
  <c r="O135" i="14"/>
  <c r="M135" i="14"/>
  <c r="K135" i="14"/>
  <c r="I135" i="14"/>
  <c r="O132" i="14"/>
  <c r="M132" i="14"/>
  <c r="K132" i="14"/>
  <c r="I132" i="14"/>
  <c r="O128" i="14"/>
  <c r="M128" i="14"/>
  <c r="K128" i="14"/>
  <c r="I128" i="14"/>
  <c r="O124" i="14"/>
  <c r="M124" i="14"/>
  <c r="K124" i="14"/>
  <c r="I124" i="14"/>
  <c r="O121" i="14"/>
  <c r="M121" i="14"/>
  <c r="K121" i="14"/>
  <c r="I121" i="14"/>
  <c r="O118" i="14"/>
  <c r="M118" i="14"/>
  <c r="K118" i="14"/>
  <c r="I118" i="14"/>
  <c r="O112" i="14"/>
  <c r="M112" i="14"/>
  <c r="K112" i="14"/>
  <c r="I112" i="14"/>
  <c r="O110" i="14"/>
  <c r="M110" i="14"/>
  <c r="K110" i="14"/>
  <c r="I110" i="14"/>
  <c r="O106" i="14"/>
  <c r="M106" i="14"/>
  <c r="K106" i="14"/>
  <c r="I106" i="14"/>
  <c r="O103" i="14"/>
  <c r="M103" i="14"/>
  <c r="K103" i="14"/>
  <c r="I103" i="14"/>
  <c r="O100" i="14"/>
  <c r="M100" i="14"/>
  <c r="K100" i="14"/>
  <c r="I100" i="14"/>
  <c r="O97" i="14"/>
  <c r="M97" i="14"/>
  <c r="K97" i="14"/>
  <c r="I97" i="14"/>
  <c r="O95" i="14"/>
  <c r="M95" i="14"/>
  <c r="K95" i="14"/>
  <c r="I95" i="14"/>
  <c r="O92" i="14"/>
  <c r="M92" i="14"/>
  <c r="K92" i="14"/>
  <c r="I92" i="14"/>
  <c r="O89" i="14"/>
  <c r="M89" i="14"/>
  <c r="K89" i="14"/>
  <c r="I89" i="14"/>
  <c r="O86" i="14"/>
  <c r="M86" i="14"/>
  <c r="K86" i="14"/>
  <c r="I86" i="14"/>
  <c r="O83" i="14"/>
  <c r="M83" i="14"/>
  <c r="K83" i="14"/>
  <c r="I83" i="14"/>
  <c r="O80" i="14"/>
  <c r="M80" i="14"/>
  <c r="K80" i="14"/>
  <c r="I80" i="14"/>
  <c r="O77" i="14"/>
  <c r="M77" i="14"/>
  <c r="K77" i="14"/>
  <c r="I77" i="14"/>
  <c r="O74" i="14"/>
  <c r="M74" i="14"/>
  <c r="K74" i="14"/>
  <c r="I74" i="14"/>
  <c r="O71" i="14"/>
  <c r="M71" i="14"/>
  <c r="K71" i="14"/>
  <c r="I71" i="14"/>
  <c r="O68" i="14"/>
  <c r="M68" i="14"/>
  <c r="K68" i="14"/>
  <c r="I68" i="14"/>
  <c r="O65" i="14"/>
  <c r="M65" i="14"/>
  <c r="K65" i="14"/>
  <c r="I65" i="14"/>
  <c r="O62" i="14"/>
  <c r="M62" i="14"/>
  <c r="K62" i="14"/>
  <c r="I62" i="14"/>
  <c r="O59" i="14"/>
  <c r="M59" i="14"/>
  <c r="K59" i="14"/>
  <c r="I59" i="14"/>
  <c r="O56" i="14"/>
  <c r="M56" i="14"/>
  <c r="K56" i="14"/>
  <c r="I56" i="14"/>
  <c r="O53" i="14"/>
  <c r="M53" i="14"/>
  <c r="K53" i="14"/>
  <c r="I53" i="14"/>
  <c r="O50" i="14"/>
  <c r="M50" i="14"/>
  <c r="K50" i="14"/>
  <c r="I50" i="14"/>
  <c r="O47" i="14"/>
  <c r="AQ48" i="14" s="1" a="1"/>
  <c r="AQ48" i="14" s="1"/>
  <c r="M47" i="14"/>
  <c r="AO48" i="14" s="1" a="1"/>
  <c r="AO48" i="14" s="1"/>
  <c r="K47" i="14"/>
  <c r="AM48" i="14" s="1" a="1"/>
  <c r="AM48" i="14" s="1"/>
  <c r="I47" i="14"/>
  <c r="AH48" i="14" a="1"/>
  <c r="AH48" i="14" s="1"/>
  <c r="AI48" i="14" a="1"/>
  <c r="AI48" i="14" s="1"/>
  <c r="AJ48" i="14" a="1"/>
  <c r="AJ48" i="14" s="1"/>
  <c r="AK48" i="14" a="1"/>
  <c r="AK48" i="14" s="1"/>
  <c r="AL48" i="14" a="1"/>
  <c r="AL48" i="14" s="1"/>
  <c r="AN48" i="14" a="1"/>
  <c r="AN48" i="14" s="1"/>
  <c r="AP48" i="14" a="1"/>
  <c r="AP48" i="14"/>
  <c r="AG48" i="14" a="1"/>
  <c r="AG48" i="14" s="1"/>
  <c r="O430" i="13"/>
  <c r="M430" i="13"/>
  <c r="K430" i="13"/>
  <c r="I430" i="13"/>
  <c r="O427" i="13"/>
  <c r="M427" i="13"/>
  <c r="K427" i="13"/>
  <c r="I427" i="13"/>
  <c r="O424" i="13"/>
  <c r="M424" i="13"/>
  <c r="K424" i="13"/>
  <c r="I424" i="13"/>
  <c r="O421" i="13"/>
  <c r="M421" i="13"/>
  <c r="K421" i="13"/>
  <c r="I421" i="13"/>
  <c r="O418" i="13"/>
  <c r="M418" i="13"/>
  <c r="K418" i="13"/>
  <c r="I418" i="13"/>
  <c r="O413" i="13"/>
  <c r="M413" i="13"/>
  <c r="K413" i="13"/>
  <c r="I413" i="13"/>
  <c r="O410" i="13"/>
  <c r="M410" i="13"/>
  <c r="K410" i="13"/>
  <c r="I410" i="13"/>
  <c r="O406" i="13"/>
  <c r="M406" i="13"/>
  <c r="K406" i="13"/>
  <c r="I406" i="13"/>
  <c r="O399" i="13"/>
  <c r="M399" i="13"/>
  <c r="K399" i="13"/>
  <c r="I399" i="13"/>
  <c r="O396" i="13"/>
  <c r="M396" i="13"/>
  <c r="K396" i="13"/>
  <c r="I396" i="13"/>
  <c r="O393" i="13"/>
  <c r="M393" i="13"/>
  <c r="K393" i="13"/>
  <c r="I393" i="13"/>
  <c r="O389" i="13"/>
  <c r="M389" i="13"/>
  <c r="K389" i="13"/>
  <c r="I389" i="13"/>
  <c r="O386" i="13"/>
  <c r="M386" i="13"/>
  <c r="K386" i="13"/>
  <c r="I386" i="13"/>
  <c r="O382" i="13"/>
  <c r="M382" i="13"/>
  <c r="K382" i="13"/>
  <c r="I382" i="13"/>
  <c r="O379" i="13"/>
  <c r="M379" i="13"/>
  <c r="K379" i="13"/>
  <c r="I379" i="13"/>
  <c r="O376" i="13"/>
  <c r="M376" i="13"/>
  <c r="K376" i="13"/>
  <c r="I376" i="13"/>
  <c r="O373" i="13"/>
  <c r="M373" i="13"/>
  <c r="K373" i="13"/>
  <c r="I373" i="13"/>
  <c r="O371" i="13"/>
  <c r="M371" i="13"/>
  <c r="K371" i="13"/>
  <c r="I371" i="13"/>
  <c r="O367" i="13"/>
  <c r="M367" i="13"/>
  <c r="K367" i="13"/>
  <c r="I367" i="13"/>
  <c r="O363" i="13"/>
  <c r="M363" i="13"/>
  <c r="K363" i="13"/>
  <c r="I363" i="13"/>
  <c r="O360" i="13"/>
  <c r="M360" i="13"/>
  <c r="K360" i="13"/>
  <c r="I360" i="13"/>
  <c r="O357" i="13"/>
  <c r="M357" i="13"/>
  <c r="K357" i="13"/>
  <c r="I357" i="13"/>
  <c r="O354" i="13"/>
  <c r="M354" i="13"/>
  <c r="K354" i="13"/>
  <c r="I354" i="13"/>
  <c r="O351" i="13"/>
  <c r="M351" i="13"/>
  <c r="K351" i="13"/>
  <c r="I351" i="13"/>
  <c r="O348" i="13"/>
  <c r="M348" i="13"/>
  <c r="K348" i="13"/>
  <c r="I348" i="13"/>
  <c r="O345" i="13"/>
  <c r="M345" i="13"/>
  <c r="K345" i="13"/>
  <c r="I345" i="13"/>
  <c r="O342" i="13"/>
  <c r="M342" i="13"/>
  <c r="K342" i="13"/>
  <c r="I342" i="13"/>
  <c r="O339" i="13"/>
  <c r="M339" i="13"/>
  <c r="K339" i="13"/>
  <c r="I339" i="13"/>
  <c r="O336" i="13"/>
  <c r="M336" i="13"/>
  <c r="K336" i="13"/>
  <c r="I336" i="13"/>
  <c r="O333" i="13"/>
  <c r="M333" i="13"/>
  <c r="K333" i="13"/>
  <c r="I333" i="13"/>
  <c r="O330" i="13"/>
  <c r="M330" i="13"/>
  <c r="K330" i="13"/>
  <c r="I330" i="13"/>
  <c r="O326" i="13"/>
  <c r="M326" i="13"/>
  <c r="K326" i="13"/>
  <c r="I326" i="13"/>
  <c r="O323" i="13"/>
  <c r="M323" i="13"/>
  <c r="K323" i="13"/>
  <c r="I323" i="13"/>
  <c r="O320" i="13"/>
  <c r="M320" i="13"/>
  <c r="K320" i="13"/>
  <c r="I320" i="13"/>
  <c r="O317" i="13"/>
  <c r="M317" i="13"/>
  <c r="K317" i="13"/>
  <c r="I317" i="13"/>
  <c r="O313" i="13"/>
  <c r="M313" i="13"/>
  <c r="K313" i="13"/>
  <c r="I313" i="13"/>
  <c r="O309" i="13"/>
  <c r="M309" i="13"/>
  <c r="K309" i="13"/>
  <c r="I309" i="13"/>
  <c r="O306" i="13"/>
  <c r="M306" i="13"/>
  <c r="K306" i="13"/>
  <c r="I306" i="13"/>
  <c r="O303" i="13"/>
  <c r="M303" i="13"/>
  <c r="K303" i="13"/>
  <c r="I303" i="13"/>
  <c r="O298" i="13"/>
  <c r="M298" i="13"/>
  <c r="K298" i="13"/>
  <c r="I298" i="13"/>
  <c r="O295" i="13"/>
  <c r="M295" i="13"/>
  <c r="K295" i="13"/>
  <c r="I295" i="13"/>
  <c r="O286" i="13"/>
  <c r="M286" i="13"/>
  <c r="K286" i="13"/>
  <c r="I286" i="13"/>
  <c r="O283" i="13"/>
  <c r="M283" i="13"/>
  <c r="K283" i="13"/>
  <c r="I283" i="13"/>
  <c r="O280" i="13"/>
  <c r="M280" i="13"/>
  <c r="K280" i="13"/>
  <c r="I280" i="13"/>
  <c r="O277" i="13"/>
  <c r="M277" i="13"/>
  <c r="K277" i="13"/>
  <c r="I277" i="13"/>
  <c r="O275" i="13"/>
  <c r="M275" i="13"/>
  <c r="K275" i="13"/>
  <c r="I275" i="13"/>
  <c r="O273" i="13"/>
  <c r="M273" i="13"/>
  <c r="K273" i="13"/>
  <c r="I273" i="13"/>
  <c r="O271" i="13"/>
  <c r="M271" i="13"/>
  <c r="K271" i="13"/>
  <c r="I271" i="13"/>
  <c r="O269" i="13"/>
  <c r="M269" i="13"/>
  <c r="K269" i="13"/>
  <c r="I269" i="13"/>
  <c r="O265" i="13"/>
  <c r="M265" i="13"/>
  <c r="K265" i="13"/>
  <c r="I265" i="13"/>
  <c r="O262" i="13"/>
  <c r="M262" i="13"/>
  <c r="K262" i="13"/>
  <c r="I262" i="13"/>
  <c r="O259" i="13"/>
  <c r="M259" i="13"/>
  <c r="K259" i="13"/>
  <c r="I259" i="13"/>
  <c r="O257" i="13"/>
  <c r="M257" i="13"/>
  <c r="K257" i="13"/>
  <c r="I257" i="13"/>
  <c r="O176" i="13"/>
  <c r="M176" i="13"/>
  <c r="K176" i="13"/>
  <c r="I176" i="13"/>
  <c r="O171" i="13"/>
  <c r="M171" i="13"/>
  <c r="K171" i="13"/>
  <c r="I171" i="13"/>
  <c r="O168" i="13"/>
  <c r="M168" i="13"/>
  <c r="K168" i="13"/>
  <c r="I168" i="13"/>
  <c r="O165" i="13"/>
  <c r="M165" i="13"/>
  <c r="K165" i="13"/>
  <c r="I165" i="13"/>
  <c r="O161" i="13"/>
  <c r="M161" i="13"/>
  <c r="K161" i="13"/>
  <c r="I161" i="13"/>
  <c r="O157" i="13"/>
  <c r="M157" i="13"/>
  <c r="K157" i="13"/>
  <c r="I157" i="13"/>
  <c r="O154" i="13"/>
  <c r="M154" i="13"/>
  <c r="K154" i="13"/>
  <c r="I154" i="13"/>
  <c r="O151" i="13"/>
  <c r="M151" i="13"/>
  <c r="K151" i="13"/>
  <c r="I151" i="13"/>
  <c r="O145" i="13"/>
  <c r="M145" i="13"/>
  <c r="K145" i="13"/>
  <c r="I145" i="13"/>
  <c r="O143" i="13"/>
  <c r="M143" i="13"/>
  <c r="K143" i="13"/>
  <c r="I143" i="13"/>
  <c r="O139" i="13"/>
  <c r="M139" i="13"/>
  <c r="K139" i="13"/>
  <c r="I139" i="13"/>
  <c r="O136" i="13"/>
  <c r="M136" i="13"/>
  <c r="K136" i="13"/>
  <c r="I136" i="13"/>
  <c r="O133" i="13"/>
  <c r="M133" i="13"/>
  <c r="K133" i="13"/>
  <c r="I133" i="13"/>
  <c r="O130" i="13"/>
  <c r="M130" i="13"/>
  <c r="K130" i="13"/>
  <c r="I130" i="13"/>
  <c r="O128" i="13"/>
  <c r="M128" i="13"/>
  <c r="K128" i="13"/>
  <c r="I128" i="13"/>
  <c r="O125" i="13"/>
  <c r="M125" i="13"/>
  <c r="K125" i="13"/>
  <c r="I125" i="13"/>
  <c r="O121" i="13"/>
  <c r="M121" i="13"/>
  <c r="K121" i="13"/>
  <c r="I121" i="13"/>
  <c r="O118" i="13"/>
  <c r="M118" i="13"/>
  <c r="K118" i="13"/>
  <c r="I118" i="13"/>
  <c r="O115" i="13"/>
  <c r="M115" i="13"/>
  <c r="K115" i="13"/>
  <c r="I115" i="13"/>
  <c r="O112" i="13"/>
  <c r="M112" i="13"/>
  <c r="K112" i="13"/>
  <c r="I112" i="13"/>
  <c r="O109" i="13"/>
  <c r="M109" i="13"/>
  <c r="K109" i="13"/>
  <c r="I109" i="13"/>
  <c r="O106" i="13"/>
  <c r="M106" i="13"/>
  <c r="K106" i="13"/>
  <c r="I106" i="13"/>
  <c r="O103" i="13"/>
  <c r="M103" i="13"/>
  <c r="K103" i="13"/>
  <c r="I103" i="13"/>
  <c r="O100" i="13"/>
  <c r="M100" i="13"/>
  <c r="K100" i="13"/>
  <c r="I100" i="13"/>
  <c r="O97" i="13"/>
  <c r="M97" i="13"/>
  <c r="K97" i="13"/>
  <c r="I97" i="13"/>
  <c r="O94" i="13"/>
  <c r="M94" i="13"/>
  <c r="K94" i="13"/>
  <c r="I94" i="13"/>
  <c r="O91" i="13"/>
  <c r="M91" i="13"/>
  <c r="K91" i="13"/>
  <c r="I91" i="13"/>
  <c r="O88" i="13"/>
  <c r="M88" i="13"/>
  <c r="K88" i="13"/>
  <c r="I88" i="13"/>
  <c r="O85" i="13"/>
  <c r="M85" i="13"/>
  <c r="K85" i="13"/>
  <c r="I85" i="13"/>
  <c r="O82" i="13"/>
  <c r="M82" i="13"/>
  <c r="K82" i="13"/>
  <c r="I82" i="13"/>
  <c r="O79" i="13"/>
  <c r="M79" i="13"/>
  <c r="K79" i="13"/>
  <c r="I79" i="13"/>
  <c r="O76" i="13"/>
  <c r="M76" i="13"/>
  <c r="K76" i="13"/>
  <c r="I76" i="13"/>
  <c r="O73" i="13"/>
  <c r="M73" i="13"/>
  <c r="K73" i="13"/>
  <c r="I73" i="13"/>
  <c r="O70" i="13"/>
  <c r="M70" i="13"/>
  <c r="K70" i="13"/>
  <c r="I70" i="13"/>
  <c r="O67" i="13"/>
  <c r="M67" i="13"/>
  <c r="K67" i="13"/>
  <c r="I67" i="13"/>
  <c r="O64" i="13"/>
  <c r="M64" i="13"/>
  <c r="K64" i="13"/>
  <c r="I64" i="13"/>
  <c r="O61" i="13"/>
  <c r="M61" i="13"/>
  <c r="K61" i="13"/>
  <c r="I61" i="13"/>
  <c r="O58" i="13"/>
  <c r="M58" i="13"/>
  <c r="K58" i="13"/>
  <c r="I58" i="13"/>
  <c r="O55" i="13"/>
  <c r="M55" i="13"/>
  <c r="K55" i="13"/>
  <c r="I55" i="13"/>
  <c r="O52" i="13"/>
  <c r="AQ48" i="13" s="1" a="1"/>
  <c r="AQ48" i="13" s="1"/>
  <c r="M52" i="13"/>
  <c r="K52" i="13"/>
  <c r="I52" i="13"/>
  <c r="O49" i="13"/>
  <c r="M49" i="13"/>
  <c r="K49" i="13"/>
  <c r="I49" i="13"/>
  <c r="O47" i="13"/>
  <c r="M47" i="13"/>
  <c r="AO48" i="13" s="1" a="1"/>
  <c r="AO48" i="13" s="1"/>
  <c r="K47" i="13"/>
  <c r="AM48" i="13" s="1" a="1"/>
  <c r="AM48" i="13" s="1"/>
  <c r="I47" i="13"/>
  <c r="AH48" i="13" a="1"/>
  <c r="AH48" i="13" s="1"/>
  <c r="AI48" i="13" a="1"/>
  <c r="AI48" i="13" s="1"/>
  <c r="AJ48" i="13" a="1"/>
  <c r="AJ48" i="13" s="1"/>
  <c r="AL48" i="13" a="1"/>
  <c r="AL48" i="13" s="1"/>
  <c r="AN48" i="13" a="1"/>
  <c r="AN48" i="13" s="1"/>
  <c r="AP48" i="13" a="1"/>
  <c r="AP48" i="13" s="1"/>
  <c r="AG48" i="13" a="1"/>
  <c r="AG48" i="13" s="1"/>
  <c r="AH48" i="12" a="1"/>
  <c r="AH48" i="12" s="1"/>
  <c r="AI48" i="12" a="1"/>
  <c r="AI48" i="12" s="1"/>
  <c r="AJ48" i="12" a="1"/>
  <c r="AJ48" i="12" s="1"/>
  <c r="AL48" i="12" a="1"/>
  <c r="AL48" i="12" s="1"/>
  <c r="AN48" i="12" a="1"/>
  <c r="AN48" i="12" s="1"/>
  <c r="AP48" i="12" a="1"/>
  <c r="AP48" i="12" s="1"/>
  <c r="AG48" i="12" a="1"/>
  <c r="AG48" i="12" s="1"/>
  <c r="E43" i="12" s="1"/>
  <c r="O395" i="12"/>
  <c r="M395" i="12"/>
  <c r="K395" i="12"/>
  <c r="I395" i="12"/>
  <c r="O392" i="12"/>
  <c r="M392" i="12"/>
  <c r="K392" i="12"/>
  <c r="I392" i="12"/>
  <c r="O389" i="12"/>
  <c r="M389" i="12"/>
  <c r="K389" i="12"/>
  <c r="I389" i="12"/>
  <c r="O386" i="12"/>
  <c r="M386" i="12"/>
  <c r="K386" i="12"/>
  <c r="I386" i="12"/>
  <c r="O383" i="12"/>
  <c r="M383" i="12"/>
  <c r="K383" i="12"/>
  <c r="I383" i="12"/>
  <c r="O378" i="12"/>
  <c r="M378" i="12"/>
  <c r="K378" i="12"/>
  <c r="I378" i="12"/>
  <c r="O375" i="12"/>
  <c r="M375" i="12"/>
  <c r="K375" i="12"/>
  <c r="I375" i="12"/>
  <c r="O371" i="12"/>
  <c r="M371" i="12"/>
  <c r="K371" i="12"/>
  <c r="I371" i="12"/>
  <c r="O364" i="12"/>
  <c r="M364" i="12"/>
  <c r="K364" i="12"/>
  <c r="I364" i="12"/>
  <c r="O361" i="12"/>
  <c r="M361" i="12"/>
  <c r="K361" i="12"/>
  <c r="I361" i="12"/>
  <c r="O358" i="12"/>
  <c r="M358" i="12"/>
  <c r="K358" i="12"/>
  <c r="I358" i="12"/>
  <c r="O354" i="12"/>
  <c r="M354" i="12"/>
  <c r="K354" i="12"/>
  <c r="I354" i="12"/>
  <c r="O351" i="12"/>
  <c r="M351" i="12"/>
  <c r="K351" i="12"/>
  <c r="I351" i="12"/>
  <c r="O347" i="12"/>
  <c r="M347" i="12"/>
  <c r="K347" i="12"/>
  <c r="I347" i="12"/>
  <c r="O344" i="12"/>
  <c r="M344" i="12"/>
  <c r="K344" i="12"/>
  <c r="I344" i="12"/>
  <c r="O341" i="12"/>
  <c r="M341" i="12"/>
  <c r="K341" i="12"/>
  <c r="I341" i="12"/>
  <c r="O338" i="12"/>
  <c r="M338" i="12"/>
  <c r="K338" i="12"/>
  <c r="I338" i="12"/>
  <c r="O336" i="12"/>
  <c r="M336" i="12"/>
  <c r="K336" i="12"/>
  <c r="I336" i="12"/>
  <c r="O332" i="12"/>
  <c r="M332" i="12"/>
  <c r="K332" i="12"/>
  <c r="I332" i="12"/>
  <c r="O328" i="12"/>
  <c r="M328" i="12"/>
  <c r="K328" i="12"/>
  <c r="I328" i="12"/>
  <c r="O325" i="12"/>
  <c r="M325" i="12"/>
  <c r="K325" i="12"/>
  <c r="I325" i="12"/>
  <c r="O322" i="12"/>
  <c r="M322" i="12"/>
  <c r="K322" i="12"/>
  <c r="I322" i="12"/>
  <c r="O319" i="12"/>
  <c r="M319" i="12"/>
  <c r="K319" i="12"/>
  <c r="I319" i="12"/>
  <c r="O316" i="12"/>
  <c r="M316" i="12"/>
  <c r="K316" i="12"/>
  <c r="I316" i="12"/>
  <c r="O313" i="12"/>
  <c r="M313" i="12"/>
  <c r="K313" i="12"/>
  <c r="I313" i="12"/>
  <c r="O310" i="12"/>
  <c r="M310" i="12"/>
  <c r="K310" i="12"/>
  <c r="I310" i="12"/>
  <c r="O307" i="12"/>
  <c r="M307" i="12"/>
  <c r="K307" i="12"/>
  <c r="I307" i="12"/>
  <c r="O304" i="12"/>
  <c r="M304" i="12"/>
  <c r="K304" i="12"/>
  <c r="I304" i="12"/>
  <c r="O301" i="12"/>
  <c r="M301" i="12"/>
  <c r="K301" i="12"/>
  <c r="I301" i="12"/>
  <c r="O298" i="12"/>
  <c r="M298" i="12"/>
  <c r="K298" i="12"/>
  <c r="I298" i="12"/>
  <c r="O295" i="12"/>
  <c r="M295" i="12"/>
  <c r="K295" i="12"/>
  <c r="I295" i="12"/>
  <c r="O291" i="12"/>
  <c r="M291" i="12"/>
  <c r="K291" i="12"/>
  <c r="I291" i="12"/>
  <c r="O288" i="12"/>
  <c r="M288" i="12"/>
  <c r="K288" i="12"/>
  <c r="I288" i="12"/>
  <c r="O285" i="12"/>
  <c r="M285" i="12"/>
  <c r="K285" i="12"/>
  <c r="I285" i="12"/>
  <c r="O282" i="12"/>
  <c r="M282" i="12"/>
  <c r="K282" i="12"/>
  <c r="I282" i="12"/>
  <c r="O278" i="12"/>
  <c r="M278" i="12"/>
  <c r="K278" i="12"/>
  <c r="I278" i="12"/>
  <c r="O274" i="12"/>
  <c r="M274" i="12"/>
  <c r="K274" i="12"/>
  <c r="I274" i="12"/>
  <c r="O271" i="12"/>
  <c r="M271" i="12"/>
  <c r="K271" i="12"/>
  <c r="I271" i="12"/>
  <c r="O268" i="12"/>
  <c r="M268" i="12"/>
  <c r="K268" i="12"/>
  <c r="I268" i="12"/>
  <c r="O263" i="12"/>
  <c r="M263" i="12"/>
  <c r="K263" i="12"/>
  <c r="I263" i="12"/>
  <c r="O260" i="12"/>
  <c r="M260" i="12"/>
  <c r="K260" i="12"/>
  <c r="I260" i="12"/>
  <c r="O251" i="12"/>
  <c r="M251" i="12"/>
  <c r="K251" i="12"/>
  <c r="I251" i="12"/>
  <c r="O248" i="12"/>
  <c r="M248" i="12"/>
  <c r="K248" i="12"/>
  <c r="I248" i="12"/>
  <c r="O245" i="12"/>
  <c r="M245" i="12"/>
  <c r="K245" i="12"/>
  <c r="I245" i="12"/>
  <c r="O242" i="12"/>
  <c r="M242" i="12"/>
  <c r="K242" i="12"/>
  <c r="I242" i="12"/>
  <c r="O239" i="12"/>
  <c r="M239" i="12"/>
  <c r="K239" i="12"/>
  <c r="I239" i="12"/>
  <c r="O164" i="12"/>
  <c r="M164" i="12"/>
  <c r="K164" i="12"/>
  <c r="I164" i="12"/>
  <c r="O159" i="12"/>
  <c r="M159" i="12"/>
  <c r="K159" i="12"/>
  <c r="I159" i="12"/>
  <c r="O156" i="12"/>
  <c r="M156" i="12"/>
  <c r="K156" i="12"/>
  <c r="I156" i="12"/>
  <c r="O153" i="12"/>
  <c r="M153" i="12"/>
  <c r="K153" i="12"/>
  <c r="I153" i="12"/>
  <c r="O149" i="12"/>
  <c r="M149" i="12"/>
  <c r="K149" i="12"/>
  <c r="I149" i="12"/>
  <c r="O145" i="12"/>
  <c r="M145" i="12"/>
  <c r="K145" i="12"/>
  <c r="I145" i="12"/>
  <c r="O142" i="12"/>
  <c r="M142" i="12"/>
  <c r="K142" i="12"/>
  <c r="I142" i="12"/>
  <c r="O139" i="12"/>
  <c r="M139" i="12"/>
  <c r="K139" i="12"/>
  <c r="I139" i="12"/>
  <c r="O133" i="12"/>
  <c r="M133" i="12"/>
  <c r="K133" i="12"/>
  <c r="I133" i="12"/>
  <c r="O131" i="12"/>
  <c r="M131" i="12"/>
  <c r="K131" i="12"/>
  <c r="I131" i="12"/>
  <c r="O127" i="12"/>
  <c r="M127" i="12"/>
  <c r="K127" i="12"/>
  <c r="I127" i="12"/>
  <c r="O124" i="12"/>
  <c r="M124" i="12"/>
  <c r="K124" i="12"/>
  <c r="I124" i="12"/>
  <c r="O121" i="12"/>
  <c r="M121" i="12"/>
  <c r="K121" i="12"/>
  <c r="I121" i="12"/>
  <c r="O118" i="12"/>
  <c r="M118" i="12"/>
  <c r="K118" i="12"/>
  <c r="I118" i="12"/>
  <c r="O116" i="12"/>
  <c r="M116" i="12"/>
  <c r="K116" i="12"/>
  <c r="I116" i="12"/>
  <c r="O113" i="12"/>
  <c r="M113" i="12"/>
  <c r="K113" i="12"/>
  <c r="I113" i="12"/>
  <c r="O109" i="12"/>
  <c r="M109" i="12"/>
  <c r="K109" i="12"/>
  <c r="I109" i="12"/>
  <c r="O106" i="12"/>
  <c r="M106" i="12"/>
  <c r="K106" i="12"/>
  <c r="I106" i="12"/>
  <c r="O103" i="12"/>
  <c r="M103" i="12"/>
  <c r="K103" i="12"/>
  <c r="I103" i="12"/>
  <c r="O100" i="12"/>
  <c r="M100" i="12"/>
  <c r="K100" i="12"/>
  <c r="I100" i="12"/>
  <c r="O97" i="12"/>
  <c r="M97" i="12"/>
  <c r="K97" i="12"/>
  <c r="I97" i="12"/>
  <c r="O94" i="12"/>
  <c r="M94" i="12"/>
  <c r="K94" i="12"/>
  <c r="I94" i="12"/>
  <c r="O91" i="12"/>
  <c r="M91" i="12"/>
  <c r="K91" i="12"/>
  <c r="I91" i="12"/>
  <c r="O88" i="12"/>
  <c r="M88" i="12"/>
  <c r="K88" i="12"/>
  <c r="I88" i="12"/>
  <c r="O85" i="12"/>
  <c r="M85" i="12"/>
  <c r="K85" i="12"/>
  <c r="I85" i="12"/>
  <c r="O82" i="12"/>
  <c r="M82" i="12"/>
  <c r="K82" i="12"/>
  <c r="I82" i="12"/>
  <c r="O79" i="12"/>
  <c r="M79" i="12"/>
  <c r="K79" i="12"/>
  <c r="I79" i="12"/>
  <c r="O76" i="12"/>
  <c r="M76" i="12"/>
  <c r="K76" i="12"/>
  <c r="I76" i="12"/>
  <c r="O73" i="12"/>
  <c r="M73" i="12"/>
  <c r="K73" i="12"/>
  <c r="I73" i="12"/>
  <c r="O70" i="12"/>
  <c r="M70" i="12"/>
  <c r="K70" i="12"/>
  <c r="I70" i="12"/>
  <c r="O67" i="12"/>
  <c r="M67" i="12"/>
  <c r="K67" i="12"/>
  <c r="I67" i="12"/>
  <c r="O64" i="12"/>
  <c r="M64" i="12"/>
  <c r="K64" i="12"/>
  <c r="I64" i="12"/>
  <c r="O61" i="12"/>
  <c r="M61" i="12"/>
  <c r="K61" i="12"/>
  <c r="I61" i="12"/>
  <c r="O58" i="12"/>
  <c r="M58" i="12"/>
  <c r="K58" i="12"/>
  <c r="I58" i="12"/>
  <c r="O55" i="12"/>
  <c r="M55" i="12"/>
  <c r="K55" i="12"/>
  <c r="I55" i="12"/>
  <c r="O52" i="12"/>
  <c r="M52" i="12"/>
  <c r="K52" i="12"/>
  <c r="I52" i="12"/>
  <c r="O49" i="12"/>
  <c r="M49" i="12"/>
  <c r="K49" i="12"/>
  <c r="I49" i="12"/>
  <c r="O47" i="12"/>
  <c r="M47" i="12"/>
  <c r="K47" i="12"/>
  <c r="I47" i="12"/>
  <c r="AQ48" i="12" l="1" a="1"/>
  <c r="AQ48" i="12" s="1"/>
  <c r="AO48" i="12" a="1"/>
  <c r="AO48" i="12" s="1"/>
  <c r="AM48" i="12" a="1"/>
  <c r="AM48" i="12" s="1"/>
  <c r="AK48" i="12" a="1"/>
  <c r="AK48" i="12" s="1"/>
  <c r="AK48" i="13" a="1"/>
  <c r="AK48" i="13" s="1"/>
  <c r="AH50" i="12" l="1" a="1"/>
  <c r="AH50" i="12" s="1"/>
  <c r="F44" i="12" s="1"/>
  <c r="AI50" i="12" a="1"/>
  <c r="AI50" i="12" s="1"/>
  <c r="G44" i="12" s="1"/>
  <c r="AJ50" i="12" a="1"/>
  <c r="AJ50" i="12" s="1"/>
  <c r="H44" i="12" s="1"/>
  <c r="AL50" i="12" a="1"/>
  <c r="AL50" i="12" s="1"/>
  <c r="J44" i="12" s="1"/>
  <c r="AN50" i="12" a="1"/>
  <c r="AN50" i="12" s="1"/>
  <c r="L44" i="12" s="1"/>
  <c r="AP50" i="12" a="1"/>
  <c r="AP50" i="12" s="1"/>
  <c r="N44" i="12" s="1"/>
  <c r="AG50" i="12" a="1"/>
  <c r="AG50" i="12" s="1"/>
  <c r="E44" i="12" s="1"/>
  <c r="N43" i="14" l="1"/>
  <c r="AH50" i="14" a="1"/>
  <c r="AH50" i="14" s="1"/>
  <c r="AI50" i="14" a="1"/>
  <c r="AI50" i="14" s="1"/>
  <c r="AJ50" i="14" a="1"/>
  <c r="AJ50" i="14" s="1"/>
  <c r="AL50" i="14" a="1"/>
  <c r="AL50" i="14" s="1"/>
  <c r="AN50" i="14" a="1"/>
  <c r="AN50" i="14" s="1"/>
  <c r="AP50" i="14" a="1"/>
  <c r="AP50" i="14" s="1"/>
  <c r="AG50" i="14" a="1"/>
  <c r="AG50" i="14" s="1"/>
  <c r="AH50" i="13" a="1"/>
  <c r="AH50" i="13" s="1"/>
  <c r="AI50" i="13" a="1"/>
  <c r="AI50" i="13" s="1"/>
  <c r="AJ50" i="13" a="1"/>
  <c r="AJ50" i="13" s="1"/>
  <c r="AL50" i="13" a="1"/>
  <c r="AL50" i="13" s="1"/>
  <c r="AN50" i="13" a="1"/>
  <c r="AN50" i="13" s="1"/>
  <c r="AP50" i="13" a="1"/>
  <c r="AP50" i="13" s="1"/>
  <c r="AG50" i="13" a="1"/>
  <c r="AG50" i="13" s="1"/>
  <c r="AH51" i="12"/>
  <c r="AI51" i="12"/>
  <c r="AJ51" i="12"/>
  <c r="AL51" i="12"/>
  <c r="AN51" i="12"/>
  <c r="AP51" i="12"/>
  <c r="AG51" i="12"/>
  <c r="AN49" i="14" l="1"/>
  <c r="L43" i="14"/>
  <c r="AL49" i="14"/>
  <c r="J43" i="14"/>
  <c r="AJ49" i="14"/>
  <c r="H43" i="14"/>
  <c r="AI49" i="14"/>
  <c r="G43" i="14"/>
  <c r="AH49" i="14"/>
  <c r="F43" i="14"/>
  <c r="AJ49" i="13"/>
  <c r="H43" i="13"/>
  <c r="AP49" i="13"/>
  <c r="N43" i="13"/>
  <c r="AI49" i="13"/>
  <c r="G43" i="13"/>
  <c r="AH49" i="13"/>
  <c r="F43" i="13"/>
  <c r="AL49" i="13"/>
  <c r="J43" i="13"/>
  <c r="AL49" i="12"/>
  <c r="J43" i="12"/>
  <c r="AH49" i="12"/>
  <c r="F43" i="12"/>
  <c r="AP49" i="12"/>
  <c r="N43" i="12"/>
  <c r="AN49" i="13"/>
  <c r="L43" i="13"/>
  <c r="AN49" i="12"/>
  <c r="L43" i="12"/>
  <c r="AJ49" i="12"/>
  <c r="H43" i="12"/>
  <c r="AP51" i="14"/>
  <c r="N44" i="14"/>
  <c r="AN51" i="14"/>
  <c r="L44" i="14"/>
  <c r="AL51" i="14"/>
  <c r="J44" i="14"/>
  <c r="AJ51" i="14"/>
  <c r="H44" i="14"/>
  <c r="AI51" i="14"/>
  <c r="G44" i="14"/>
  <c r="AH51" i="14"/>
  <c r="F44" i="14"/>
  <c r="AI51" i="13"/>
  <c r="G44" i="13"/>
  <c r="AJ51" i="13"/>
  <c r="H44" i="13"/>
  <c r="AH51" i="13"/>
  <c r="F44" i="13"/>
  <c r="AN51" i="13"/>
  <c r="L44" i="13"/>
  <c r="AP51" i="13"/>
  <c r="N44" i="13"/>
  <c r="AL51" i="13"/>
  <c r="J44" i="13"/>
  <c r="AG49" i="14"/>
  <c r="E43" i="14"/>
  <c r="AG51" i="14"/>
  <c r="E44" i="14"/>
  <c r="AG51" i="13"/>
  <c r="E44" i="13"/>
  <c r="AG49" i="13"/>
  <c r="E43" i="13"/>
  <c r="AI49" i="12"/>
  <c r="G43" i="12"/>
  <c r="AG49" i="12"/>
  <c r="AP49" i="14"/>
  <c r="AX51" i="14"/>
  <c r="D37" i="14" s="1"/>
  <c r="AX52" i="14"/>
  <c r="D38" i="14" s="1"/>
  <c r="AX53" i="14"/>
  <c r="D39" i="14" s="1"/>
  <c r="AX54" i="14"/>
  <c r="D40" i="14" s="1"/>
  <c r="AX55" i="14"/>
  <c r="D41" i="14" s="1"/>
  <c r="AX50" i="14"/>
  <c r="D36" i="14" s="1"/>
  <c r="AX51" i="13"/>
  <c r="D37" i="13" s="1"/>
  <c r="AX52" i="13"/>
  <c r="D38" i="13" s="1"/>
  <c r="AX53" i="13"/>
  <c r="D39" i="13" s="1"/>
  <c r="AX54" i="13"/>
  <c r="D40" i="13" s="1"/>
  <c r="AX55" i="13"/>
  <c r="D41" i="13" s="1"/>
  <c r="AX50" i="13"/>
  <c r="D36" i="13" s="1"/>
  <c r="AW51" i="12"/>
  <c r="D37" i="12" s="1"/>
  <c r="AW52" i="12"/>
  <c r="D38" i="12" s="1"/>
  <c r="AW53" i="12"/>
  <c r="D39" i="12" s="1"/>
  <c r="AW54" i="12"/>
  <c r="D40" i="12" s="1"/>
  <c r="AW55" i="12"/>
  <c r="D41" i="12" s="1"/>
  <c r="AW50" i="12"/>
  <c r="D36" i="12" s="1"/>
  <c r="AD46" i="12" a="1"/>
  <c r="AD46" i="12" s="1"/>
  <c r="AD46" i="14" a="1"/>
  <c r="AD46" i="14" s="1"/>
  <c r="AC46" i="14" a="1"/>
  <c r="AC46" i="14" s="1"/>
  <c r="AD46" i="13" a="1"/>
  <c r="AD46" i="13" s="1"/>
  <c r="AC46" i="13" a="1"/>
  <c r="AC46" i="13" s="1"/>
  <c r="AC46" i="12" a="1"/>
  <c r="AC46" i="12" s="1"/>
  <c r="AM50" i="12" l="1" a="1"/>
  <c r="AM50" i="12" s="1"/>
  <c r="K44" i="12" s="1"/>
  <c r="AQ50" i="12" a="1"/>
  <c r="AQ50" i="12" s="1"/>
  <c r="AO50" i="12" a="1"/>
  <c r="AO50" i="12" s="1"/>
  <c r="M44" i="12" s="1"/>
  <c r="AK50" i="12" a="1"/>
  <c r="AK50" i="12" s="1"/>
  <c r="AQ50" i="14" a="1"/>
  <c r="AQ50" i="14" s="1"/>
  <c r="O43" i="14"/>
  <c r="AO50" i="14" a="1"/>
  <c r="AO50" i="14" s="1"/>
  <c r="M43" i="14"/>
  <c r="AM50" i="14" a="1"/>
  <c r="AM50" i="14" s="1"/>
  <c r="K43" i="14"/>
  <c r="AK50" i="14" a="1"/>
  <c r="AK50" i="14" s="1"/>
  <c r="I43" i="14"/>
  <c r="AQ50" i="13" a="1"/>
  <c r="AQ50" i="13" s="1"/>
  <c r="O43" i="13"/>
  <c r="AK50" i="13" a="1"/>
  <c r="AK50" i="13" s="1"/>
  <c r="I43" i="13"/>
  <c r="K43" i="13"/>
  <c r="AM50" i="13" a="1"/>
  <c r="AM50" i="13" s="1"/>
  <c r="AO50" i="13" a="1"/>
  <c r="AO50" i="13" s="1"/>
  <c r="M43" i="13"/>
  <c r="K43" i="12"/>
  <c r="I43" i="12"/>
  <c r="O43" i="12"/>
  <c r="AM51" i="12" l="1"/>
  <c r="AK51" i="14"/>
  <c r="I44" i="14"/>
  <c r="AM51" i="14"/>
  <c r="K44" i="14"/>
  <c r="AO51" i="14"/>
  <c r="M44" i="14"/>
  <c r="AQ51" i="14"/>
  <c r="O44" i="14"/>
  <c r="AQ51" i="13"/>
  <c r="O44" i="13"/>
  <c r="AM51" i="13"/>
  <c r="K44" i="13"/>
  <c r="AO51" i="13"/>
  <c r="M44" i="13"/>
  <c r="AK51" i="13"/>
  <c r="I44" i="13"/>
  <c r="AK51" i="12"/>
  <c r="I44" i="12"/>
  <c r="AQ51" i="12"/>
  <c r="O44" i="12"/>
  <c r="AQ49" i="13"/>
  <c r="AM49" i="13"/>
  <c r="AK49" i="13"/>
  <c r="AO49" i="13"/>
  <c r="AQ49" i="14"/>
  <c r="AO49" i="14"/>
  <c r="AM49" i="14"/>
  <c r="AK49" i="14"/>
  <c r="AM49" i="12"/>
  <c r="AK49" i="12"/>
  <c r="AQ49" i="12"/>
  <c r="AO51" i="12"/>
  <c r="M43" i="12"/>
  <c r="AO49" i="1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<sst xmlns="http://schemas.openxmlformats.org/spreadsheetml/2006/main" count="18265" uniqueCount="5021">
  <si>
    <t>Code</t>
  </si>
  <si>
    <t>Name</t>
  </si>
  <si>
    <t>Province</t>
  </si>
  <si>
    <t>Type</t>
  </si>
  <si>
    <t>NC082</t>
  </si>
  <si>
    <t>!Kai !Garib</t>
  </si>
  <si>
    <t>Northern Cape</t>
  </si>
  <si>
    <t>NC084</t>
  </si>
  <si>
    <t>!Kheis</t>
  </si>
  <si>
    <t>KZN263</t>
  </si>
  <si>
    <t>AbaQulusi</t>
  </si>
  <si>
    <t>Kwazulu-Natal</t>
  </si>
  <si>
    <t>KZN238</t>
  </si>
  <si>
    <t>Alfred Duma</t>
  </si>
  <si>
    <t>DC44</t>
  </si>
  <si>
    <t>Alfred Nzo District Municipality</t>
  </si>
  <si>
    <t>Eastern Cape</t>
  </si>
  <si>
    <t>EC124</t>
  </si>
  <si>
    <t>Amahlathi</t>
  </si>
  <si>
    <t>DC25</t>
  </si>
  <si>
    <t>Amajuba District Municipality</t>
  </si>
  <si>
    <t>LIM334</t>
  </si>
  <si>
    <t>Ba-Phalaborwa</t>
  </si>
  <si>
    <t>Limpopo</t>
  </si>
  <si>
    <t>WC053</t>
  </si>
  <si>
    <t>Beaufort West</t>
  </si>
  <si>
    <t>Western Cape</t>
  </si>
  <si>
    <t>LIM366</t>
  </si>
  <si>
    <t>Bela-Bela</t>
  </si>
  <si>
    <t>WC013</t>
  </si>
  <si>
    <t>Bergrivier</t>
  </si>
  <si>
    <t>KZN276</t>
  </si>
  <si>
    <t>Big Five Hlabisa</t>
  </si>
  <si>
    <t>WC047</t>
  </si>
  <si>
    <t>Bitou</t>
  </si>
  <si>
    <t>EC102</t>
  </si>
  <si>
    <t>Blue Crane Route</t>
  </si>
  <si>
    <t>DC37</t>
  </si>
  <si>
    <t>Bojanala Platinum District Municipality</t>
  </si>
  <si>
    <t>North West</t>
  </si>
  <si>
    <t>WC025</t>
  </si>
  <si>
    <t>Breede Valley</t>
  </si>
  <si>
    <t>BUF</t>
  </si>
  <si>
    <t>Buffalo City</t>
  </si>
  <si>
    <t>WC033</t>
  </si>
  <si>
    <t>Cape Agulhas</t>
  </si>
  <si>
    <t>DC2</t>
  </si>
  <si>
    <t>Cape Winelands District Municipality</t>
  </si>
  <si>
    <t>WC012</t>
  </si>
  <si>
    <t>Cederberg</t>
  </si>
  <si>
    <t>DC5</t>
  </si>
  <si>
    <t>Central Karoo District Municipality</t>
  </si>
  <si>
    <t>DC13</t>
  </si>
  <si>
    <t>Chris Hani District Municipality</t>
  </si>
  <si>
    <t>NW403</t>
  </si>
  <si>
    <t>City of Matlosana</t>
  </si>
  <si>
    <t>KZN254</t>
  </si>
  <si>
    <t>Dannhauser</t>
  </si>
  <si>
    <t>NC087</t>
  </si>
  <si>
    <t>Dawid Kruiper</t>
  </si>
  <si>
    <t>FS192</t>
  </si>
  <si>
    <t>Dihlabeng</t>
  </si>
  <si>
    <t>Free State</t>
  </si>
  <si>
    <t>NC092</t>
  </si>
  <si>
    <t>Dikgatlong</t>
  </si>
  <si>
    <t>NW384</t>
  </si>
  <si>
    <t>Ditsobotla</t>
  </si>
  <si>
    <t>EC101</t>
  </si>
  <si>
    <t>Dr Beyers Naude</t>
  </si>
  <si>
    <t>DC40</t>
  </si>
  <si>
    <t>Dr Kenneth Kaunda District Municipality</t>
  </si>
  <si>
    <t>KZN436</t>
  </si>
  <si>
    <t>Dr Nkosazana Dlamini Zuma</t>
  </si>
  <si>
    <t>DC39</t>
  </si>
  <si>
    <t>Dr Ruth Segomotsi Mompati District Municipality</t>
  </si>
  <si>
    <t>WC023</t>
  </si>
  <si>
    <t>Drakenstein</t>
  </si>
  <si>
    <t>KZN261</t>
  </si>
  <si>
    <t>eDumbe</t>
  </si>
  <si>
    <t>LIM472</t>
  </si>
  <si>
    <t>Elias Motsoaledi</t>
  </si>
  <si>
    <t>EC141</t>
  </si>
  <si>
    <t>Elundini</t>
  </si>
  <si>
    <t>KZN253</t>
  </si>
  <si>
    <t>eMadlangeni</t>
  </si>
  <si>
    <t>EC136</t>
  </si>
  <si>
    <t>Emalahleni</t>
  </si>
  <si>
    <t>GT421</t>
  </si>
  <si>
    <t>Emfuleni</t>
  </si>
  <si>
    <t>Gauteng</t>
  </si>
  <si>
    <t>NC073</t>
  </si>
  <si>
    <t>Emthanjeni</t>
  </si>
  <si>
    <t>KZN241</t>
  </si>
  <si>
    <t>eNdumeni</t>
  </si>
  <si>
    <t>EC137</t>
  </si>
  <si>
    <t>Engcobo</t>
  </si>
  <si>
    <t>EC139</t>
  </si>
  <si>
    <t>Enoch Mgijima</t>
  </si>
  <si>
    <t>LIM471</t>
  </si>
  <si>
    <t>Ephraim Mogale</t>
  </si>
  <si>
    <t>DC20</t>
  </si>
  <si>
    <t>Fezile Dabi District Municipality</t>
  </si>
  <si>
    <t>DC9</t>
  </si>
  <si>
    <t>Frances Baard District Municipality</t>
  </si>
  <si>
    <t>NC453</t>
  </si>
  <si>
    <t>Gamagara</t>
  </si>
  <si>
    <t>NC452</t>
  </si>
  <si>
    <t>Ga-Segonyana</t>
  </si>
  <si>
    <t>WC044</t>
  </si>
  <si>
    <t>George</t>
  </si>
  <si>
    <t>EC123</t>
  </si>
  <si>
    <t>Great Kei</t>
  </si>
  <si>
    <t>LIM331</t>
  </si>
  <si>
    <t>Greater Giyani</t>
  </si>
  <si>
    <t>KZN433</t>
  </si>
  <si>
    <t>Greater Kokstad</t>
  </si>
  <si>
    <t>LIM332</t>
  </si>
  <si>
    <t>Greater Letaba</t>
  </si>
  <si>
    <t>NW394</t>
  </si>
  <si>
    <t>Greater Taung</t>
  </si>
  <si>
    <t>LIM333</t>
  </si>
  <si>
    <t>Greater Tzaneen</t>
  </si>
  <si>
    <t>NC065</t>
  </si>
  <si>
    <t>Hantam</t>
  </si>
  <si>
    <t>DC43</t>
  </si>
  <si>
    <t>Harry Gwala District Municipality</t>
  </si>
  <si>
    <t>WC042</t>
  </si>
  <si>
    <t>Hessequa</t>
  </si>
  <si>
    <t>DC29</t>
  </si>
  <si>
    <t>iLembe District Municipality</t>
  </si>
  <si>
    <t>KZN224</t>
  </si>
  <si>
    <t>iMpendle</t>
  </si>
  <si>
    <t>KZN237</t>
  </si>
  <si>
    <t>iNkosi Langalibalele</t>
  </si>
  <si>
    <t>EC135</t>
  </si>
  <si>
    <t>Intsika Yethu</t>
  </si>
  <si>
    <t>EC131</t>
  </si>
  <si>
    <t>Inxuba Yethemba</t>
  </si>
  <si>
    <t>NW405</t>
  </si>
  <si>
    <t>JB Marks</t>
  </si>
  <si>
    <t>DC14</t>
  </si>
  <si>
    <t>Joe Gqabi District Municipality</t>
  </si>
  <si>
    <t>NC451</t>
  </si>
  <si>
    <t>Joe Morolong</t>
  </si>
  <si>
    <t>DC45</t>
  </si>
  <si>
    <t>John Taolo Gaetsewe District Municipality</t>
  </si>
  <si>
    <t>KZN272</t>
  </si>
  <si>
    <t>Jozini</t>
  </si>
  <si>
    <t>NW397</t>
  </si>
  <si>
    <t>Kagisano-Molopo</t>
  </si>
  <si>
    <t>NC064</t>
  </si>
  <si>
    <t>Kamiesberg</t>
  </si>
  <si>
    <t>WC041</t>
  </si>
  <si>
    <t>Kannaland</t>
  </si>
  <si>
    <t>NC074</t>
  </si>
  <si>
    <t>Kareeberg</t>
  </si>
  <si>
    <t>NC066</t>
  </si>
  <si>
    <t>Karoo Hoogland</t>
  </si>
  <si>
    <t>NC086</t>
  </si>
  <si>
    <t>Kgatelopele</t>
  </si>
  <si>
    <t>NW374</t>
  </si>
  <si>
    <t>Kgetlengrivier</t>
  </si>
  <si>
    <t>NC067</t>
  </si>
  <si>
    <t>Khâi-Ma</t>
  </si>
  <si>
    <t>DC28</t>
  </si>
  <si>
    <t>King Cetshwayo District Municipality</t>
  </si>
  <si>
    <t>EC157</t>
  </si>
  <si>
    <t>King Sabata Dalindyebo</t>
  </si>
  <si>
    <t>WC048</t>
  </si>
  <si>
    <t>Knysna</t>
  </si>
  <si>
    <t>FS162</t>
  </si>
  <si>
    <t>Kopanong</t>
  </si>
  <si>
    <t>EC108</t>
  </si>
  <si>
    <t>Kouga</t>
  </si>
  <si>
    <t>EC109</t>
  </si>
  <si>
    <t>Kou-Kamma</t>
  </si>
  <si>
    <t>KZN292</t>
  </si>
  <si>
    <t>KwaDukuza</t>
  </si>
  <si>
    <t>WC051</t>
  </si>
  <si>
    <t>Laingsburg</t>
  </si>
  <si>
    <t>WC026</t>
  </si>
  <si>
    <t>Langeberg</t>
  </si>
  <si>
    <t>DC18</t>
  </si>
  <si>
    <t>Lejweleputswa District Municipality</t>
  </si>
  <si>
    <t>NW396</t>
  </si>
  <si>
    <t>Lekwa-Teemane</t>
  </si>
  <si>
    <t>LIM362</t>
  </si>
  <si>
    <t>Lephalale</t>
  </si>
  <si>
    <t>GT423</t>
  </si>
  <si>
    <t>Lesedi</t>
  </si>
  <si>
    <t>FS161</t>
  </si>
  <si>
    <t>Letsemeng</t>
  </si>
  <si>
    <t>NW372</t>
  </si>
  <si>
    <t>Madibeng</t>
  </si>
  <si>
    <t>NW383</t>
  </si>
  <si>
    <t>Mafikeng</t>
  </si>
  <si>
    <t>FS205</t>
  </si>
  <si>
    <t>Mafube</t>
  </si>
  <si>
    <t>NC093</t>
  </si>
  <si>
    <t>Magareng</t>
  </si>
  <si>
    <t>EC104</t>
  </si>
  <si>
    <t>Makana</t>
  </si>
  <si>
    <t>LIM473</t>
  </si>
  <si>
    <t>Makhuduthamaga</t>
  </si>
  <si>
    <t>FS194</t>
  </si>
  <si>
    <t>Maluti-a-Phofung</t>
  </si>
  <si>
    <t>NW393</t>
  </si>
  <si>
    <t>Mamusa</t>
  </si>
  <si>
    <t>KZN291</t>
  </si>
  <si>
    <t>Mandeni</t>
  </si>
  <si>
    <t>FS196</t>
  </si>
  <si>
    <t>Mantsopa</t>
  </si>
  <si>
    <t>KZN294</t>
  </si>
  <si>
    <t>Maphumulo</t>
  </si>
  <si>
    <t>NW404</t>
  </si>
  <si>
    <t>Maquassi Hills</t>
  </si>
  <si>
    <t>LIM335</t>
  </si>
  <si>
    <t>Maruleng</t>
  </si>
  <si>
    <t>FS181</t>
  </si>
  <si>
    <t>Masilonyana</t>
  </si>
  <si>
    <t>EC441</t>
  </si>
  <si>
    <t>Matatiele</t>
  </si>
  <si>
    <t>FS184</t>
  </si>
  <si>
    <t>Matjhabeng</t>
  </si>
  <si>
    <t>WC011</t>
  </si>
  <si>
    <t>Matzikama</t>
  </si>
  <si>
    <t>EC121</t>
  </si>
  <si>
    <t>Mbhashe</t>
  </si>
  <si>
    <t>GT484</t>
  </si>
  <si>
    <t>Merafong City</t>
  </si>
  <si>
    <t>FS204</t>
  </si>
  <si>
    <t>Metsimaholo</t>
  </si>
  <si>
    <t>EC156</t>
  </si>
  <si>
    <t>Mhlontlo</t>
  </si>
  <si>
    <t>GT422</t>
  </si>
  <si>
    <t>Midvaal</t>
  </si>
  <si>
    <t>KZN226</t>
  </si>
  <si>
    <t>Mkhambathini</t>
  </si>
  <si>
    <t>EC122</t>
  </si>
  <si>
    <t>Mnquma</t>
  </si>
  <si>
    <t>LIM368</t>
  </si>
  <si>
    <t>Modimolle-Mookgopong</t>
  </si>
  <si>
    <t>LIM367</t>
  </si>
  <si>
    <t>Mogalakwena</t>
  </si>
  <si>
    <t>GT481</t>
  </si>
  <si>
    <t>Mogale City</t>
  </si>
  <si>
    <t>FS163</t>
  </si>
  <si>
    <t>Mohokare</t>
  </si>
  <si>
    <t>DC33</t>
  </si>
  <si>
    <t>Mopani District Municipality</t>
  </si>
  <si>
    <t>FS201</t>
  </si>
  <si>
    <t>Moqhaka</t>
  </si>
  <si>
    <t>NW371</t>
  </si>
  <si>
    <t>Moretele</t>
  </si>
  <si>
    <t>NW375</t>
  </si>
  <si>
    <t>Moses Kotane</t>
  </si>
  <si>
    <t>WC043</t>
  </si>
  <si>
    <t>Mossel Bay</t>
  </si>
  <si>
    <t>KZN223</t>
  </si>
  <si>
    <t>Mpofana</t>
  </si>
  <si>
    <t>KZN225</t>
  </si>
  <si>
    <t>Msunduzi</t>
  </si>
  <si>
    <t>KZN285</t>
  </si>
  <si>
    <t>Mthonjaneni</t>
  </si>
  <si>
    <t>KZN275</t>
  </si>
  <si>
    <t>Mtubatuba</t>
  </si>
  <si>
    <t>FS185</t>
  </si>
  <si>
    <t>Nala</t>
  </si>
  <si>
    <t>NW392</t>
  </si>
  <si>
    <t>Naledi</t>
  </si>
  <si>
    <t>NC062</t>
  </si>
  <si>
    <t>Nama Khoi</t>
  </si>
  <si>
    <t>DC6</t>
  </si>
  <si>
    <t>Namakwa District Municipality</t>
  </si>
  <si>
    <t>EC105</t>
  </si>
  <si>
    <t>Ndlambe</t>
  </si>
  <si>
    <t>KZN293</t>
  </si>
  <si>
    <t>Ndwedwe</t>
  </si>
  <si>
    <t>NMA</t>
  </si>
  <si>
    <t>Nelson Mandela Bay</t>
  </si>
  <si>
    <t>LIM341</t>
  </si>
  <si>
    <t>LIM343</t>
  </si>
  <si>
    <t>KZN252</t>
  </si>
  <si>
    <t>Newcastle</t>
  </si>
  <si>
    <t>DC38</t>
  </si>
  <si>
    <t>Ngaka Modiri Molema District Municipality</t>
  </si>
  <si>
    <t>EC126</t>
  </si>
  <si>
    <t>Ngqushwa</t>
  </si>
  <si>
    <t>EC153</t>
  </si>
  <si>
    <t>Ngquza Hill</t>
  </si>
  <si>
    <t>FS203</t>
  </si>
  <si>
    <t>Ngwathe</t>
  </si>
  <si>
    <t>KZN286</t>
  </si>
  <si>
    <t>Nkandla</t>
  </si>
  <si>
    <t>FS193</t>
  </si>
  <si>
    <t>Nketoana</t>
  </si>
  <si>
    <t>KZN265</t>
  </si>
  <si>
    <t>Nongoma</t>
  </si>
  <si>
    <t>KZN242</t>
  </si>
  <si>
    <t>Nquthu</t>
  </si>
  <si>
    <t>EC444</t>
  </si>
  <si>
    <t>Ntabankulu</t>
  </si>
  <si>
    <t>EC155</t>
  </si>
  <si>
    <t>Nyandeni</t>
  </si>
  <si>
    <t>DC15</t>
  </si>
  <si>
    <t>O.R. Tambo District Municipality</t>
  </si>
  <si>
    <t>KZN235</t>
  </si>
  <si>
    <t>Okhahlamba</t>
  </si>
  <si>
    <t>WC045</t>
  </si>
  <si>
    <t>Oudtshoorn</t>
  </si>
  <si>
    <t>DC3</t>
  </si>
  <si>
    <t>Overberg District Municipality</t>
  </si>
  <si>
    <t>WC032</t>
  </si>
  <si>
    <t>Overstrand</t>
  </si>
  <si>
    <t>NC094</t>
  </si>
  <si>
    <t>Phokwane</t>
  </si>
  <si>
    <t>FS195</t>
  </si>
  <si>
    <t>Phumelela</t>
  </si>
  <si>
    <t>DC7</t>
  </si>
  <si>
    <t>Pixley Ka Seme District Municipality</t>
  </si>
  <si>
    <t>EC154</t>
  </si>
  <si>
    <t>Port St Johns</t>
  </si>
  <si>
    <t>WC052</t>
  </si>
  <si>
    <t>Prince Albert</t>
  </si>
  <si>
    <t>NW385</t>
  </si>
  <si>
    <t>Ramotshere Moiloa</t>
  </si>
  <si>
    <t>GT485</t>
  </si>
  <si>
    <t>Rand West City</t>
  </si>
  <si>
    <t>NW381</t>
  </si>
  <si>
    <t>Ratlou</t>
  </si>
  <si>
    <t>EC129</t>
  </si>
  <si>
    <t>Raymond Mhlaba</t>
  </si>
  <si>
    <t>NC075</t>
  </si>
  <si>
    <t>Renosterberg</t>
  </si>
  <si>
    <t>KZN227</t>
  </si>
  <si>
    <t>Richmond</t>
  </si>
  <si>
    <t>NC061</t>
  </si>
  <si>
    <t>Richtersveld</t>
  </si>
  <si>
    <t>NW373</t>
  </si>
  <si>
    <t>Rustenburg</t>
  </si>
  <si>
    <t>EC138</t>
  </si>
  <si>
    <t>Sakhisizwe</t>
  </si>
  <si>
    <t>WC014</t>
  </si>
  <si>
    <t>Saldanha Bay</t>
  </si>
  <si>
    <t>DC42</t>
  </si>
  <si>
    <t>Sedibeng District Municipality</t>
  </si>
  <si>
    <t>DC47</t>
  </si>
  <si>
    <t>Sekhukhune District Municipality</t>
  </si>
  <si>
    <t>EC142</t>
  </si>
  <si>
    <t>Senqu</t>
  </si>
  <si>
    <t>FS191</t>
  </si>
  <si>
    <t>Setsoto</t>
  </si>
  <si>
    <t>NC078</t>
  </si>
  <si>
    <t>Siyancuma</t>
  </si>
  <si>
    <t>NC077</t>
  </si>
  <si>
    <t>Siyathemba</t>
  </si>
  <si>
    <t>NC091</t>
  </si>
  <si>
    <t>Sol Plaatjie</t>
  </si>
  <si>
    <t>WC024</t>
  </si>
  <si>
    <t>Stellenbosch</t>
  </si>
  <si>
    <t>EC106</t>
  </si>
  <si>
    <t>Sundays River Valley</t>
  </si>
  <si>
    <t>WC015</t>
  </si>
  <si>
    <t>Swartland</t>
  </si>
  <si>
    <t>WC034</t>
  </si>
  <si>
    <t>Swellendam</t>
  </si>
  <si>
    <t>LIM361</t>
  </si>
  <si>
    <t>Thabazimbi</t>
  </si>
  <si>
    <t>DC19</t>
  </si>
  <si>
    <t>Thabo Mofutsanyana District Municipality</t>
  </si>
  <si>
    <t>WC031</t>
  </si>
  <si>
    <t>Theewaterskloof</t>
  </si>
  <si>
    <t>NC076</t>
  </si>
  <si>
    <t>Thembelihle</t>
  </si>
  <si>
    <t>FS182</t>
  </si>
  <si>
    <t>Tokologo</t>
  </si>
  <si>
    <t>NC085</t>
  </si>
  <si>
    <t>Tsantsabane</t>
  </si>
  <si>
    <t>NW382</t>
  </si>
  <si>
    <t>Tswaing</t>
  </si>
  <si>
    <t>FS183</t>
  </si>
  <si>
    <t>Tswelopele</t>
  </si>
  <si>
    <t>KZN434</t>
  </si>
  <si>
    <t>uBuhlebezwe</t>
  </si>
  <si>
    <t>NC071</t>
  </si>
  <si>
    <t>Ubuntu</t>
  </si>
  <si>
    <t>KZN266</t>
  </si>
  <si>
    <t>Ulundi</t>
  </si>
  <si>
    <t>KZN281</t>
  </si>
  <si>
    <t>uMfolozi</t>
  </si>
  <si>
    <t>DC22</t>
  </si>
  <si>
    <t>uMgungundlovu District Municipality</t>
  </si>
  <si>
    <t>KZN271</t>
  </si>
  <si>
    <t>uMhlabuyalingana</t>
  </si>
  <si>
    <t>KZN282</t>
  </si>
  <si>
    <t>uMhlathuze</t>
  </si>
  <si>
    <t>DC27</t>
  </si>
  <si>
    <t>uMkhanyakude District Municipality</t>
  </si>
  <si>
    <t>KZN284</t>
  </si>
  <si>
    <t>uMlalazi</t>
  </si>
  <si>
    <t>KZN222</t>
  </si>
  <si>
    <t>uMngeni</t>
  </si>
  <si>
    <t>KZN221</t>
  </si>
  <si>
    <t>uMshwathi</t>
  </si>
  <si>
    <t>KZN244</t>
  </si>
  <si>
    <t>uMsinga</t>
  </si>
  <si>
    <t>NC072</t>
  </si>
  <si>
    <t>Umsobomvu</t>
  </si>
  <si>
    <t>KZN245</t>
  </si>
  <si>
    <t>uMvoti</t>
  </si>
  <si>
    <t>KZN435</t>
  </si>
  <si>
    <t>uMzimkhulu</t>
  </si>
  <si>
    <t>EC442</t>
  </si>
  <si>
    <t>Umzimvubu</t>
  </si>
  <si>
    <t>DC24</t>
  </si>
  <si>
    <t>uMzinyathi District Municipality</t>
  </si>
  <si>
    <t>KZN262</t>
  </si>
  <si>
    <t>uPhongolo</t>
  </si>
  <si>
    <t>DC23</t>
  </si>
  <si>
    <t>uThukela District Municipality</t>
  </si>
  <si>
    <t>EC145</t>
  </si>
  <si>
    <t>Walter Sisulu</t>
  </si>
  <si>
    <t>DC36</t>
  </si>
  <si>
    <t>Waterberg District Municipality</t>
  </si>
  <si>
    <t>DC1</t>
  </si>
  <si>
    <t>West Coast District Municipality</t>
  </si>
  <si>
    <t>DC48</t>
  </si>
  <si>
    <t>West Rand District Municipality</t>
  </si>
  <si>
    <t>EC443</t>
  </si>
  <si>
    <t>Winnie Madikizela-Mandela</t>
  </si>
  <si>
    <t>WC022</t>
  </si>
  <si>
    <t>Witzenberg</t>
  </si>
  <si>
    <t>DC16</t>
  </si>
  <si>
    <t>Xhariep District Municipality</t>
  </si>
  <si>
    <t>DC26</t>
  </si>
  <si>
    <t>Zululand District Municipality</t>
  </si>
  <si>
    <t>DC12</t>
  </si>
  <si>
    <t>Amathole District Municipality</t>
  </si>
  <si>
    <t>LIM351</t>
  </si>
  <si>
    <t>Blouberg</t>
  </si>
  <si>
    <t>MP325</t>
  </si>
  <si>
    <t>Bushbuckridge</t>
  </si>
  <si>
    <t>Mpumalanga</t>
  </si>
  <si>
    <t>DC35</t>
  </si>
  <si>
    <t>Capricorn District Municipality</t>
  </si>
  <si>
    <t>MP301</t>
  </si>
  <si>
    <t>Chief Albert Luthuli</t>
  </si>
  <si>
    <t>CPT</t>
  </si>
  <si>
    <t>City of Cape Town</t>
  </si>
  <si>
    <t>EKU</t>
  </si>
  <si>
    <t>City of Ekurhuleni</t>
  </si>
  <si>
    <t>JHB</t>
  </si>
  <si>
    <t>City of Johannesburg</t>
  </si>
  <si>
    <t>MP326</t>
  </si>
  <si>
    <t>City of Mbombela</t>
  </si>
  <si>
    <t>TSH</t>
  </si>
  <si>
    <t>City of Tshwane</t>
  </si>
  <si>
    <t>LIM345</t>
  </si>
  <si>
    <t>Collins Chabane</t>
  </si>
  <si>
    <t>MP306</t>
  </si>
  <si>
    <t>Dipaleseng</t>
  </si>
  <si>
    <t>MP316</t>
  </si>
  <si>
    <t>Dr JS Moroka</t>
  </si>
  <si>
    <t>MP304</t>
  </si>
  <si>
    <t>Dr Pixley ka Isaka Seme</t>
  </si>
  <si>
    <t>DC32</t>
  </si>
  <si>
    <t>Ehlanzeni District Municipality</t>
  </si>
  <si>
    <t>MP314</t>
  </si>
  <si>
    <t>Emakhazeni</t>
  </si>
  <si>
    <t>MP312</t>
  </si>
  <si>
    <t>ETH</t>
  </si>
  <si>
    <t>eThekwini</t>
  </si>
  <si>
    <t>DC4</t>
  </si>
  <si>
    <t>Garden Route District Municipality</t>
  </si>
  <si>
    <t>DC30</t>
  </si>
  <si>
    <t>Gert Sibande District Municipality</t>
  </si>
  <si>
    <t>MP307</t>
  </si>
  <si>
    <t>Govan Mbeki</t>
  </si>
  <si>
    <t>MP305</t>
  </si>
  <si>
    <t>Lekwa</t>
  </si>
  <si>
    <t>LIM355</t>
  </si>
  <si>
    <t>Lepele-Nkumpi</t>
  </si>
  <si>
    <t>LIM344</t>
  </si>
  <si>
    <t>Makhado</t>
  </si>
  <si>
    <t>MAN</t>
  </si>
  <si>
    <t>Mangaung</t>
  </si>
  <si>
    <t>MP303</t>
  </si>
  <si>
    <t>Mkhondo</t>
  </si>
  <si>
    <t>LIM353</t>
  </si>
  <si>
    <t>Molemole</t>
  </si>
  <si>
    <t>MP302</t>
  </si>
  <si>
    <t>Msukaligwa</t>
  </si>
  <si>
    <t>DC31</t>
  </si>
  <si>
    <t>Nkangala District Municipality</t>
  </si>
  <si>
    <t>MP324</t>
  </si>
  <si>
    <t>Nkomazi</t>
  </si>
  <si>
    <t>LIM354</t>
  </si>
  <si>
    <t>Polokwane</t>
  </si>
  <si>
    <t>KZN216</t>
  </si>
  <si>
    <t>Ray Nkonyeni</t>
  </si>
  <si>
    <t>DC10</t>
  </si>
  <si>
    <t>Sarah Baartman District Municipality</t>
  </si>
  <si>
    <t>MP313</t>
  </si>
  <si>
    <t>Steve Tshwete</t>
  </si>
  <si>
    <t>MP321</t>
  </si>
  <si>
    <t>Thaba Chweu</t>
  </si>
  <si>
    <t>MP315</t>
  </si>
  <si>
    <t>Thembisile Hani</t>
  </si>
  <si>
    <t>LIM476</t>
  </si>
  <si>
    <t>Tubatse Fetagomo</t>
  </si>
  <si>
    <t>DC21</t>
  </si>
  <si>
    <t>Ugu District Municipality</t>
  </si>
  <si>
    <t>KZN212</t>
  </si>
  <si>
    <t>uMdoni</t>
  </si>
  <si>
    <t>KZN214</t>
  </si>
  <si>
    <t>uMuziwabantu</t>
  </si>
  <si>
    <t>KZN213</t>
  </si>
  <si>
    <t>uMzumbe</t>
  </si>
  <si>
    <t>DC34</t>
  </si>
  <si>
    <t>Vhembe District Municipality</t>
  </si>
  <si>
    <t>MP311</t>
  </si>
  <si>
    <t>Victor Khanye</t>
  </si>
  <si>
    <t>DC8</t>
  </si>
  <si>
    <t>Z.F. Mgcawu District Municipality</t>
  </si>
  <si>
    <t>Local Municipality</t>
  </si>
  <si>
    <t>District Municipality</t>
  </si>
  <si>
    <t>Metropolitan Municipality</t>
  </si>
  <si>
    <t>EE1.1</t>
  </si>
  <si>
    <t>Percentage of households with access to electricity</t>
  </si>
  <si>
    <t>Improved access to electricity</t>
  </si>
  <si>
    <t>Outcome</t>
  </si>
  <si>
    <t>Service delivery</t>
  </si>
  <si>
    <t>Percentage of households</t>
  </si>
  <si>
    <t>Annual</t>
  </si>
  <si>
    <t>Important in order to understand whether the principles of the Constitution are being fulfilled in for providing social equity and development in terms of access to a basic electricity service; meeting Sustainable Development Goals; and identifying the percentage of households enabled through the benefits of a regular energy source.</t>
  </si>
  <si>
    <t>Percentage of households that have access to electricity services within the municipal area.</t>
  </si>
  <si>
    <t xml:space="preserve">((1) Number of households having access to electricity / (2) Total number of households within the municipal area) </t>
  </si>
  <si>
    <t xml:space="preserve">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United Nations Sustainable Development Goal SDG 7.11 Proportion of population with access to electricity
Similar to ISO 37120 Energy indicator 7.2. </t>
  </si>
  <si>
    <t>There will be a one year lag in this data on account of delays between collection and dissemination of the data.</t>
  </si>
  <si>
    <t>This will only look at those having access to electricity in the conventional sense. In the future, this may be expanded to look at other forms of access (access to off-grid, access to other forms of energy, etc).</t>
  </si>
  <si>
    <t>National</t>
  </si>
  <si>
    <t>Yes</t>
  </si>
  <si>
    <t>Tier 1</t>
  </si>
  <si>
    <t>Tier 3</t>
  </si>
  <si>
    <t>No</t>
  </si>
  <si>
    <t>N/A</t>
  </si>
  <si>
    <t>EE1.1(1)</t>
  </si>
  <si>
    <t xml:space="preserve">(1) Number of households having access to electricity </t>
  </si>
  <si>
    <t>This is the total number of households that have access to electricity</t>
  </si>
  <si>
    <t>StatsSA General Household Survey</t>
  </si>
  <si>
    <t>Number of households</t>
  </si>
  <si>
    <t>None</t>
  </si>
  <si>
    <t>EE1.1(2)</t>
  </si>
  <si>
    <t>(2) Total number of households in the municipality</t>
  </si>
  <si>
    <t>This is the total number of households (of all types - formal, informal, and traditional) within the municipal area of jurisdiction</t>
  </si>
  <si>
    <t xml:space="preserve">The data element is understood to be specific to the survey item used to obtain the data by Statistics South Africa to avoid issues arising from non-response during the survey. </t>
  </si>
  <si>
    <t/>
  </si>
  <si>
    <t>EE1.11</t>
  </si>
  <si>
    <t>Number of dwellings provided with connections to mains electricity supply by the municipality</t>
  </si>
  <si>
    <t>Output</t>
  </si>
  <si>
    <t>Number of connections</t>
  </si>
  <si>
    <t>Quarterly</t>
  </si>
  <si>
    <t xml:space="preserve">The municipality needs to ensure that all new dwellings are provided with an electricity connection. Additionally, they need to clear backlogs of existing dwellings that do not have electricity connections which fall under their responsibility (as opposed to Eskom's). This indicator which measures the city's progress in this area will contribute to overall access to electricity for the municipality. </t>
  </si>
  <si>
    <t xml:space="preserve">The number of new residential electricity connections to dwellings energised by the municipality as part of state-subsidised human settlements development. </t>
  </si>
  <si>
    <t>(1) Number of new residential supply points energised by the municipality</t>
  </si>
  <si>
    <t>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B2B framework.</t>
  </si>
  <si>
    <t xml:space="preserve">Cumulative indicator, i.e. the reported figure in a given quarter should be a year-to-date figure for the financial year. </t>
  </si>
  <si>
    <t xml:space="preserve">Dwellings include all types and are not limited to those connected by INEP grants. Indicator includes all those commissioned and energised as part of state-subsidised human settlements development. Informal settlement connections will be counted where they are part of a human settlements programme. New areas previously handled by Eskom should not be counted as new connections, unless the municipality puts in new supply points as part of a housing programme. The municipality should have some way of differentiating between these "new" customers and actual new connections. 
Disaggregation note- all new connections should be able to be disaggregated by: 1) Type of tariff; and 2) D-Form classification upon request. </t>
  </si>
  <si>
    <t>Municipality</t>
  </si>
  <si>
    <t>EE1.11(1)</t>
  </si>
  <si>
    <t xml:space="preserve"> (1) Number of new residential supply points energised by the municipality </t>
  </si>
  <si>
    <t>The number of dwellings that are newly connected to mains electricity supply by the municipality as part of state-subsidised human settlements development.</t>
  </si>
  <si>
    <t>Municipal Customer &amp; Billing Database or Electricity Department</t>
  </si>
  <si>
    <t>Number of electricity connections</t>
  </si>
  <si>
    <t xml:space="preserve">The data element measures new connections and not the total number of electricity connections.  This is cumulative for the year to date. </t>
  </si>
  <si>
    <t>EE1.12</t>
  </si>
  <si>
    <t>Number of dwellings provided with connections to mains electricity supply by Eskom within the municipal area</t>
  </si>
  <si>
    <t>Percentage of customer applications</t>
  </si>
  <si>
    <t>The municipality needs to ensure that all new dwellings are provided with an electricity connection. Additionally, they need to be aware of progress by Eskom in clearing backlogs of existing dwellings that do not have electricity connections which fall under Eskom's responsibility but within municipal jurisdiction. This indicator which measures Eskom's progress in this area will contribute to overall access to electricity for the municipality.</t>
  </si>
  <si>
    <t>The number of new residential electricity connections to dwellings provided by Eskom within municipal jurisdiction</t>
  </si>
  <si>
    <t>(1) Number of residential supply points commissioned and energised by Eskom within municipal jurisdiction</t>
  </si>
  <si>
    <t>This should be cumulative for all connections within the financial year.</t>
  </si>
  <si>
    <t xml:space="preserve">Dwellings include all types and is not limited to those connected by INEP grants. New property developments that require electricity connections for residential units will also be counted. 
As of now, Eskom does not report this information to all the municipalities. Work needs to be done to get Eskom on board. </t>
  </si>
  <si>
    <t>Tier 4</t>
  </si>
  <si>
    <t>EE1.12(1)</t>
  </si>
  <si>
    <t>(1) Number of residential supply points energised and commissioned by Eskom within municipal jurisdiction</t>
  </si>
  <si>
    <t>The number of dwellings that are newly connected to the mains electricity supply by Eskom within municipal jurisdiction</t>
  </si>
  <si>
    <t>Eskom</t>
  </si>
  <si>
    <t xml:space="preserve">As per DoE, Eskom is required to report this figure to the municipalities and thus this data element should be available with the municipalities. However, this is not the case as of yet. </t>
  </si>
  <si>
    <t>EE1.13</t>
  </si>
  <si>
    <t>Percentage of valid customer applications for new electricity connections processed in terms of municipal service standards</t>
  </si>
  <si>
    <t>Percentage of applications</t>
  </si>
  <si>
    <t xml:space="preserve">The municipality needs to ensure that all customers who have followed the correct procedures to apply for electricity connections are timeously assisted so as not to create a backlog in connections and deny residents, businesses and organisations electricity access. This is considered an international good practice indicator for comparing the processing efficiency of government administrative systems as it relates to connecting a basic service and also features within the Cost of Doing Business Survey. Municipalities that are more efficient in processing customer application requests are better positioned to avoid connection backlogs and assist those in need. </t>
  </si>
  <si>
    <t xml:space="preserve">This indicator measures the number of valid customer applications for new electricity connections processed within the municipal standard timeframes in relation to the total number of customer applications for new electricity connections. A 'valid customer application' for a new electricity connection refers to an application for which a quote has been supplied and payment made by the applicant, at which point the application becomes 'valid', regardless of whether it is commercial or residential. An electricity connection processed refers to the sequence of procedures between the point of payment for a valid application and obtaining a certificate of compliance (COC) to obtain a final connection (end). The indicator measures the percentage of all valid applications where the time taken between the point of payment and the certificate of compliance fall within municipal standard timeframes, as differentiated per the relevant facilities and categories of applicant. </t>
  </si>
  <si>
    <t xml:space="preserve">((1) Number of valid customer applications for a new electricity connection processed within municipal standard timeframes/ (2) Total number of valid customer applications for a new electricity connection processed) </t>
  </si>
  <si>
    <t xml:space="preserve">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originates with the Subnational Doing Business Survey in South Africa where it is regularly tracked and benchmarked internationally. </t>
  </si>
  <si>
    <t xml:space="preserve">Municipalities consulted indicated that electricity customer applications for electricity connections should be processed within 30-60 days of their application. Analysis as part of the Subnational Doing Business Survey 2018 highlighted that in South Africa this process takes on average 114 days, which is not competitive internationally. There are currently national service standards under review. To allow for municipal differentiation, municipal service standards should apply and reference should be made to these in the municipality's Standard Operating Procedure. Emphasis should be placed on the main categories of residential and commercial customers at a minimum. This refers to municipal customers only and does not account for any Eskom supplied customers within the municipal area. </t>
  </si>
  <si>
    <t>Tier 2</t>
  </si>
  <si>
    <t>EE1.13(1)</t>
  </si>
  <si>
    <t>(1) Number of valid customer applications for a new electricity connection processed within municipal standard timeframes</t>
  </si>
  <si>
    <t xml:space="preserve">A 'valid customer application' for a new electricity connection refers to an application for which a quote has been supplied and payment made by the applicant, at which point the application becomes 'valid', regardless of whether it is commercial or residential. An electricity connection processed refers to the sequence of procedures between the point of payment for a valid application and obtaining a certificate of compliance (COC) to obtain a final connection (end). The indicator measures the percentage of all valid applications where the time taken between the point of payment and the certificate of compliance fall within municipal standard timeframes, as differentiated per the relevant facilities and categories of applicant. </t>
  </si>
  <si>
    <t>Electricity department/ Municipal records</t>
  </si>
  <si>
    <t xml:space="preserve">Number of customer applications </t>
  </si>
  <si>
    <t xml:space="preserve">The numerator may begin tracking applications that were submitted in the previous financial year but only concluded within the financial year under reporting. As a cumulative indicator for the year it increases quarter-to-quarter for the year. </t>
  </si>
  <si>
    <t>EE1.13(2)</t>
  </si>
  <si>
    <t>(2) Total number of valid customer applications for a new electricity connection processed</t>
  </si>
  <si>
    <t>The total number of valid customer applications for an electricity connection processed since the start of the financial year. This refers only to those applications which have been issued compliance certificates to obtain a final electricity connection. All pending applications are excluded from the measure, regardless of when the application was originally submitted.</t>
  </si>
  <si>
    <t>Number of processed customer applications</t>
  </si>
  <si>
    <t>EE2.1</t>
  </si>
  <si>
    <t>Percentage of households with electricity connections receiving Free Basic Electricity</t>
  </si>
  <si>
    <t>Improved affordability of electricity</t>
  </si>
  <si>
    <t>Access is not only about the provision of infrastructure but also the affordability of using electricity services. Electricity prices should be affordable. Support should be provided to those that cannot afford electricity by themselves. The municipality should be providing FBE to all those indigent households who have access to electricity to support them. Whether the indicator should increase or decrease will depend on the municipality's own economic context.</t>
  </si>
  <si>
    <t xml:space="preserve">This indicator is the percentage of households receiving free basic electricity of all the households receiving electricity within the municipal jurisdiction. </t>
  </si>
  <si>
    <t xml:space="preserve">((1) Number of households receiving Free Basic Electricity /(2) Number of  households with access to electricity in the municipality) </t>
  </si>
  <si>
    <t xml:space="preserve">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t>
  </si>
  <si>
    <t>As at the time of the respective StatsSA surveys.</t>
  </si>
  <si>
    <t xml:space="preserve">Assumption: Municipalities do not limit FBE to indigents only. Thus the measure should be the number of all households that receive FBE.
Further work required as FBE is in practice not always linked to the purpose of making electricity more affordable for the poor. </t>
  </si>
  <si>
    <t>EE2.1(1)</t>
  </si>
  <si>
    <t>(1) Number of households receiving Free Basic Electricity</t>
  </si>
  <si>
    <t>Total number of households in the municipality that receive FBE</t>
  </si>
  <si>
    <t>EE2.1(2)</t>
  </si>
  <si>
    <t>(2) Number of households with access to electricity in the municipality</t>
  </si>
  <si>
    <t>This is the total number of households with an electricity connection within the municipality</t>
  </si>
  <si>
    <t>EE2.11</t>
  </si>
  <si>
    <t>Percentage of total residential electricity provision allocated as Free Basic Electricity (FBE)</t>
  </si>
  <si>
    <t>Percentage of MWh</t>
  </si>
  <si>
    <t>This indicator will indicate the level of reliance municipal customers have on FBE for their electricity supply. High reliance by municipal residents on FBE may indicate that the price of electricity is unaffordable for the economic activity levels of the municipality. The indicator takes the percentage of FBE out of the overall municipal residential electricity supply to convey the scale of this subsidy proportionally.</t>
  </si>
  <si>
    <t xml:space="preserve">((1) Sum of the MWh of electricity provided as FBE by the municipality to residential customers / (2) Total MWh of electricity provided to residential customers) </t>
  </si>
  <si>
    <t>No notes on the calculation.</t>
  </si>
  <si>
    <t xml:space="preserve">This refers to municipal customers only and does not account for any Eskom supplied customers within the municipal area. </t>
  </si>
  <si>
    <t>EE2.11(1)</t>
  </si>
  <si>
    <t>(1) Sum of the MWh of electricity provided as FBE by the municipality to residential customers</t>
  </si>
  <si>
    <t xml:space="preserve">Sum total of the MWh of municipal electricity that are provided as FBE to residential customers. </t>
  </si>
  <si>
    <t>Municipal Customer &amp; Billing Database</t>
  </si>
  <si>
    <t>MWh</t>
  </si>
  <si>
    <t xml:space="preserve">This is inclusive of all FBE allocations, regardless of whether it is offset later by cross-subsidisation. </t>
  </si>
  <si>
    <t>EE2.11(2)</t>
  </si>
  <si>
    <t>(2) Total MWh of electricity provided to residential customers</t>
  </si>
  <si>
    <t>Electricity department, Municipal Customer &amp; Billing Database or relevant department</t>
  </si>
  <si>
    <t xml:space="preserve">This is the annual total supplied to residential customers. This refers to municipal customers only and does not account for any Eskom supplied customers within the municipal area. </t>
  </si>
  <si>
    <t>EE2.2</t>
  </si>
  <si>
    <t>Percentage of low-income households that spend more than 10% of their monthly income on electricity</t>
  </si>
  <si>
    <t>The lower this indicator, the more affordable electricity is. This is especially important in the lower income level categories where proportionate spend on electricity is high; intent should be to lower this.</t>
  </si>
  <si>
    <t>The indicator measures the percentage of the household's income spent on electricity services for low income households.</t>
  </si>
  <si>
    <t xml:space="preserve">((1) Number of low income households that spend more than 10% of their income on electricity / (2) Total number of low income households) </t>
  </si>
  <si>
    <t xml:space="preserve">Similar to IAEA Energy Indicators for Sustainable Development SOC 2: Share of income spent on fuel and electricity.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t>
  </si>
  <si>
    <t xml:space="preserve">Low income household income threshold defined 3200 monthly based on social grants for two individuals. Stats SA to incorporate this definition into their questions. </t>
  </si>
  <si>
    <t>EE2.2(1)</t>
  </si>
  <si>
    <t>(1) Number of low income households that spend more than 10% of their income on electricity</t>
  </si>
  <si>
    <t>For defined threshold of low income per household, this will be the number of households that spend more than 10% of their income on electricity</t>
  </si>
  <si>
    <t>The income category levels will be as per those defined in the StatsSA GHS.</t>
  </si>
  <si>
    <t>EE2.2(2)</t>
  </si>
  <si>
    <t>(2) Total number of low income households</t>
  </si>
  <si>
    <t>This will be the number of households that fit the definition of a low income household</t>
  </si>
  <si>
    <t>Households</t>
  </si>
  <si>
    <t>EE2.3</t>
  </si>
  <si>
    <t xml:space="preserve">Average electricity subsidy per residential municipal customer </t>
  </si>
  <si>
    <t>R-value of electricity subsidy</t>
  </si>
  <si>
    <t xml:space="preserve">This indicator will measure the average electricity subsidy (in R-value) provided by the municipality to its residential electricity customers. This provides an indication of what amount of subsidy the municipality provides on average as an indicator related to the financial viability of the municipality's electricity system as well as the extent to which it subsidises residential customers to make electricity less expensive to customers. There may be complex cross-subsidisation arrangements in place within each of the municipalities, but this is meant to provide an indication of the average subsidy provided overall. </t>
  </si>
  <si>
    <t xml:space="preserve">The indicator measures the total R-value of electricity subsidies provided on average to each residential customer of the municipality for the financial year. It excludes Eskom customers or those serviced by Eskom directly. An electricity subsidy is considered a direct or indirect covering of an associated service cost that would otherwise transmit to the customer, usually to offset market failures or to achieve greater economic efficiency. The calculation therefore adds the total subsidy value of the municipality for the year, averaged per consumer.  </t>
  </si>
  <si>
    <t>(1) Sum of the R-value of all electricity subsidies provided by the municipality to residential customers / (2) Total number of municipal residential electricity customers</t>
  </si>
  <si>
    <t xml:space="preserve">Cross-subsidisation may have a net neutral effect that masks the extent to which poor consumers are subsidised through the municipality. </t>
  </si>
  <si>
    <t xml:space="preserve">This indicator includes consumers who have been classified as indigent. It also provides for different rate structures that municipalities may have. It looks as subsidy value per year. Total customers factor into the equivalent a customer year, so any customer for less than the year should be calculated on a pro-rata basis. </t>
  </si>
  <si>
    <t>Municipal</t>
  </si>
  <si>
    <t>EE2.3(1)</t>
  </si>
  <si>
    <t xml:space="preserve">(1) Sum of the R-value of all electricity subsidies provided by the municipality to residential customers </t>
  </si>
  <si>
    <t>The sum of the R-value of all electricity subsidies provided by the municipality  all residential customers over the period of the year. It includes only residential customers serviced by the municipality and excludes those service by Eskom. An electricity subsidy is considered a direct or indirect covering of an associated service cost that would otherwise transmit to the customer, usually to offset market failures or to achieve greater economic efficiency. This provides for negative values as part of the sum where there is cross-subsidisation.</t>
  </si>
  <si>
    <t xml:space="preserve"> R-value of electricity subsidies</t>
  </si>
  <si>
    <t>No notes.</t>
  </si>
  <si>
    <t>EE2.3(2)</t>
  </si>
  <si>
    <t>(2) Total number of municipal residential electricity customers</t>
  </si>
  <si>
    <t xml:space="preserve">The total number of municipal electricity customers registered with the municipality considered to be residential. The denominator is considered a financial year equivalent so any customer that was added or removed in the course of the year should be calculated on a pro-rata basis. </t>
  </si>
  <si>
    <t>Number of residential electricity customers</t>
  </si>
  <si>
    <t xml:space="preserve">Note the pro-rata of any incomplete customer years. </t>
  </si>
  <si>
    <t>EE3.1</t>
  </si>
  <si>
    <t>System Average Interruption Duration Index (SAIDI)</t>
  </si>
  <si>
    <t>Improved reliability of electricity service</t>
  </si>
  <si>
    <t>Minutes of interruption</t>
  </si>
  <si>
    <t xml:space="preserve">Reliability is a key pillar of service delivery. Interruptions result in: revenue loss to the utility; cost of unserved energy which in turn has an impact on the economy; impact on customer satisfaction. </t>
  </si>
  <si>
    <t>SAIDI of a network indicates the duration of a sustained interruption the average customer would experience over a predefined period of time, in this case annually. It is measured in minutes interruption. Recommended for use in utilities with good customer-network links in place.</t>
  </si>
  <si>
    <t>(1) Sum of the Customer interruption durations in minutes per defined period / (2) Total number of customers served electricity by the municipality</t>
  </si>
  <si>
    <t xml:space="preserve">SAIDI is defined in both IEEE1366 (2012) and NRS048-6 (2019). It is similar to ISO 37120 Energy indicator 7.7 Average length of electrical interruptions (in hours).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Implementation of Municipal Electricity Asset Management framework. </t>
  </si>
  <si>
    <t xml:space="preserve">The calculation of SAIDI is reliant on good customer network link data, over and above good information on network topology and incident recording and classification. It has been updated for 2021 and indicator EE3.5 has been introduced in the event that a municipality does not yet have customer network link data systems in place. The official indicator value should be calculated on the basis of the municipality's functional responsibility for electricity provision and should not reflect electrical system load shedding beyond its control. However, the municipality should also be able to provide an SAIDI measure inclusive of all electricity interruptions, including load shedding beyond its control, as indicative of the overall outcome for end-users outside of Circular No. 88 reporting. </t>
  </si>
  <si>
    <t>For Circular No. 88 reporting purposes this measure need only be reported Annually. However, it is beneficial for internal monitoring and tracking on a monthly or quarterly basis by the municipality.</t>
  </si>
  <si>
    <t>EE3.1(1)</t>
  </si>
  <si>
    <t xml:space="preserve">(1) Sum of the Customer interruption durations in minutes per defined period </t>
  </si>
  <si>
    <t>Sum for every outage of [Duration of the outage] multiplied by [total customers affected by the outage]</t>
  </si>
  <si>
    <t>Electricity department or relevant department</t>
  </si>
  <si>
    <t>Customer minutes</t>
  </si>
  <si>
    <t>The sum of customer interruption durations should be calculated separately for sustained interruptions and load shedding.</t>
  </si>
  <si>
    <t>EE3.1(2)</t>
  </si>
  <si>
    <t>(2) Total number of customers served electricity by the municipality</t>
  </si>
  <si>
    <t>The total number of customers connected (including disconnected customers) to the network.</t>
  </si>
  <si>
    <t>Number of customers</t>
  </si>
  <si>
    <t>None.</t>
  </si>
  <si>
    <t>EE3.11</t>
  </si>
  <si>
    <t>Percentage of unplanned outages that are restored to supply within industry standard timeframes</t>
  </si>
  <si>
    <t>Percentage of outages</t>
  </si>
  <si>
    <t xml:space="preserve">IEEE Electric Power Distribution Reliability Indices: MTTR.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Implementation of Municipal Electricity Asset Management framework. </t>
  </si>
  <si>
    <t>EE3.11(1)</t>
  </si>
  <si>
    <t>Municipal works management systems (work order systems)</t>
  </si>
  <si>
    <t>Number of outages</t>
  </si>
  <si>
    <t>EE3.11(2)</t>
  </si>
  <si>
    <t>(2) Total number of unplanned outages</t>
  </si>
  <si>
    <t>Total number of unplanned outages logged on the municipal system.</t>
  </si>
  <si>
    <t>Municipal work order systems or planned maintenance plans</t>
  </si>
  <si>
    <t>Number of unplanned outages logged on the system</t>
  </si>
  <si>
    <t xml:space="preserve">Unplanned outages exclude Eskom announced loadshedding. </t>
  </si>
  <si>
    <t>EE3.2</t>
  </si>
  <si>
    <t>Customer Average Interruption Duration Index (CAIDI)</t>
  </si>
  <si>
    <t>Average interruption in kVA hours</t>
  </si>
  <si>
    <t>Reliability is a key pillar of service delivery. Interruptions result in: revenue loss to the utility; cost of unserved energy which in turn has an impact on the economy; impact on customer satisfaction. This indicator reflects the duration that the customer would typically experience during an outage.</t>
  </si>
  <si>
    <t xml:space="preserve">The indicator measures the average time to restore service for a customer who suffered a sustained interruption in their municipal electricity supply. This is determined by the sum of customer interruption durations per annum over the total number of customer interruptions over the period. </t>
  </si>
  <si>
    <t>((1) Sum of the Customer interruption durations per annum / (2) Total number of municipal electricity customer interruptions)</t>
  </si>
  <si>
    <t xml:space="preserve">IEEE Electric Power Distribution Reliability Indices and similar to ISO 37120 Energy indicator 7.7 Average length of electrical interruptions (in hours).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Implementation of Municipal Electricity Asset Management framework. </t>
  </si>
  <si>
    <t xml:space="preserve">The calculation for this indicator was revised between the 2019 and 2020 update to standardise the indicator on a more simplified basis so municipalities can report on it. The indicator was relaxed to provide for estimates by municipalities. </t>
  </si>
  <si>
    <t>Load shedding events are excluded from interruptions. Only sustained interruptions of five (5) minutes or more should be included. Interruptions based on bulk supply events are excluded. Planned interruptions are also excluded. Indices are derived from estimates based on the assumption that 1 customer = 1 kVA capacity.  All municipalities may not have SCADA systems in place for their MV network; they should work towards getting these systems in place. Until such systems are in place, workarounds may need to be utilised (track from when the customer calls in a fault for example). All municipalities should have customer network link diagrams in place. Where this is not the case, the municipality should ensure that these are put in place as this is very important information.</t>
  </si>
  <si>
    <t>EE3.2(1)</t>
  </si>
  <si>
    <t>(1) Sum of the Customer interruption durations per annum</t>
  </si>
  <si>
    <t>Estimated as the sum of all the durations multiplied by the interrupted  capacity in kVA hours.</t>
  </si>
  <si>
    <t>kVA hours</t>
  </si>
  <si>
    <t xml:space="preserve">Municipal Electricity Operations and Maintenance or Quality of Supply Division should be able to provide this data. </t>
  </si>
  <si>
    <t>EE3.2(2)</t>
  </si>
  <si>
    <t>(2) Total number of municipal electricity customer interruptions</t>
  </si>
  <si>
    <t xml:space="preserve">The number of customers who faced a interruption in their supply during an incident. This is estimated as the sum of all the installed capacities of supply losses. </t>
  </si>
  <si>
    <t>kVA</t>
  </si>
  <si>
    <t>Capacity is used in relation to customers served.</t>
  </si>
  <si>
    <t>EE3.21</t>
  </si>
  <si>
    <t>Percentage of planned maintenance performed</t>
  </si>
  <si>
    <t>Percentage of planned maintenance jobs</t>
  </si>
  <si>
    <t>Planned maintenance helps the utility to ensure that infrastructure is maintained and equipped to promote reliability and security of supply. Planned maintenance that is carried out as per plan should reduce the number of unplanned outages which are more cumbersome to restore. It should thus also reduce the total number of interruption minutes for the municipality, thereby improving all the outcome indicators.</t>
  </si>
  <si>
    <t xml:space="preserve">This is a measure of the actual executed maintenance jobs planned as a percentage of budgeted planned maintenance effort in scheduled 'jobs'. A 'job' is a planned maintenance task scheduled by the municipality. </t>
  </si>
  <si>
    <t>((1) Actual number of maintenance 'jobs' for planned or preventative maintenance / (2) Budgeted number of maintenance 'jobs' for planned or preventative maintenance)</t>
  </si>
  <si>
    <t xml:space="preserve">Similar to USDoE Industry O&amp;M Indicators: Prevention Maintenance completion percentage.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 of networks maintained. Specifically, % of electricity networks maintained. </t>
  </si>
  <si>
    <t>EE3.21(1)</t>
  </si>
  <si>
    <t>(1) Actual number of maintenance 'jobs' for planned or preventative maintenance</t>
  </si>
  <si>
    <t>Number of completed 'jobs' recorded for planned maintenance.</t>
  </si>
  <si>
    <t>Municipal work order systems</t>
  </si>
  <si>
    <t>Jobs</t>
  </si>
  <si>
    <t xml:space="preserve">Jobs has been substituted for hours of maintenance. </t>
  </si>
  <si>
    <t>EE3.21(2)</t>
  </si>
  <si>
    <t>(2) Budgeted number of maintenance 'jobs' for planned or preventative maintenance</t>
  </si>
  <si>
    <t xml:space="preserve">Number of 'jobs' budgeted for planned maintenance of the electrical system. </t>
  </si>
  <si>
    <t xml:space="preserve">This does not distinguish between the type or scale of a job, only the number of jobs in total. </t>
  </si>
  <si>
    <t>EE3.3</t>
  </si>
  <si>
    <t>System Average Interruption Frequency Index (SAIFI)</t>
  </si>
  <si>
    <t>SAIFI of a network indicates how often the average customer experiences a sustained interruption over a predefined period of time, typically yearly. It is measured in number of interruptions. Recommended for use in utilities with good customer-network links in place.</t>
  </si>
  <si>
    <t>(1) Total number of customer interruptions per period / (2) Total number of customers served electricity by the municipality</t>
  </si>
  <si>
    <t xml:space="preserve">SAIFI is defined in both IEEE1366 (2012) and NRS048-6 (2019). Similar to ISO 37120 Energy indicator 7.6 Average number of electrical interruptions per customer per year.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Implementation of Municipal Electricity Asset Management framework. </t>
  </si>
  <si>
    <t xml:space="preserve">The calculation of SAIFI is reliant on good customer network link data, over and above good information on network topology and incident recording and classification. It has been updated for 2021 and indicator EE3.6 has been introduced in the event that a municipality does not yet have customer network link data systems in place. The official indicator value should be calculated on the basis of the municipality's functional responsibility for electricity provision and should not reflect electrical system load shedding beyond its control. However, the municipality should also be able to provide an SAIFI measure inclusive of all electricity interruptions, including load shedding beyond its control, as indicative of the overall outcome for end-users outside of Circular No. 88 reporting. </t>
  </si>
  <si>
    <t>EE3.3(1)</t>
  </si>
  <si>
    <t>(1) Total number of  customer interruptions per period</t>
  </si>
  <si>
    <t>Sum of the total number of customers affected for each outage</t>
  </si>
  <si>
    <t>The sum of the number of customers affected should be calculated separately for sustained interruptions and load shedding.</t>
  </si>
  <si>
    <t>EE3.3(2)</t>
  </si>
  <si>
    <t>EE3.4</t>
  </si>
  <si>
    <t>Customer Average Interruption Frequency Index (CAIFI)</t>
  </si>
  <si>
    <t xml:space="preserve">Reliability is a key pillar of service delivery. Interruptions result in: revenue loss to the utility; cost of unserved energy which in turn has an impact on the economy; impact on customer satisfaction. This indicator is useful to identify chronological trends in the reliability of the system. It is a measure of the average frequency a customer experiences a sustained interruption. </t>
  </si>
  <si>
    <t xml:space="preserve">The indicator measures the average frequency of sustained municipal electricity supply interruptions for those customers experiencing interruptions. </t>
  </si>
  <si>
    <t>(1) Total number of municipal electricity customer interruptions / (2) Total number of municipal electricity customers interrupted</t>
  </si>
  <si>
    <t xml:space="preserve">IEEE Electric Power Distribution Reliability Indices and similar to ISO 37120 Energy indicator 7.6 Average number of electrical interruptions per customer per year.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Implementation of Municipal Electricity Asset Management framework. </t>
  </si>
  <si>
    <t>EE3.4(1)</t>
  </si>
  <si>
    <t>(1) Total number of municipal electricity customer interruptions</t>
  </si>
  <si>
    <t xml:space="preserve">Capacity is used in relation to customers served. </t>
  </si>
  <si>
    <t>EE3.4(2)</t>
  </si>
  <si>
    <t>(2) Total number of municipal electricity customers interrupted</t>
  </si>
  <si>
    <t xml:space="preserve">The number of customers who faced one or more sustained interruptions in their supply during an incident or incidents. Estimated as the sum of interrupted capacity in kVA. Capacity is added only once, regardless of the number of times the capacity was lost. </t>
  </si>
  <si>
    <t>Municipal systems (perhaps NEPS - Network and Equipment Performance System) and CNL (Customer Network link)</t>
  </si>
  <si>
    <t xml:space="preserve">Capacity is used in relation to customers interrupted. </t>
  </si>
  <si>
    <t>EE4.1</t>
  </si>
  <si>
    <t xml:space="preserve">Renewable energy capacity available within the municipal jurisdiction as a percentage of Eskom supply capacity to the municipality </t>
  </si>
  <si>
    <t>Improved energy sustainability</t>
  </si>
  <si>
    <t>Percentage of energy capacity (MW)</t>
  </si>
  <si>
    <t xml:space="preserve">As the South African energy landscape evolves, there is a shift to diversify energy supply within the municipality to sources outside of Eskom (national mix). Additionally, there is an increasing trend for customers to produce their own energy. Municipalities should be aware of how their traditional model is changing and the extent of the shift towards cleaner green energy. </t>
  </si>
  <si>
    <t>The total renewable energy capacity that is available within the municipal jurisdiction via the IPPs, own generation and embedded generators.</t>
  </si>
  <si>
    <t>((1) Amount of renewable energy capacity available from IPPs + (2) Amount of renewable energy capacity available from municipal own generation + (3) Total installed capacity of embedded generators)/(4) Total energy capacity available from Eskom.</t>
  </si>
  <si>
    <t xml:space="preserve">Similar to ISO 37120 Energy indicator 7.4 Percentage of total energy derived from renewable sources, as a share of the city’s total energy consumption and SDG 7.2.1 Renewable energy share in the total final energy consumption and IAEA ECO 13: Renewable energy share in energy and electricity. The indicator relates to MTSF: Priority 2: Economic Transformation and Job creation. It is aligned in terms of the Outcome- Supply of energy secured. Specifically, the indicator that measures 'Share of alternative energy sources'. </t>
  </si>
  <si>
    <t>An average over a period of one year</t>
  </si>
  <si>
    <t xml:space="preserve">Embedded generators should include both solar and wind. These may include those embedded generators that are on Eskom distribution networks but within municipal jurisdiction.
Although municipalities cannot buy directly from IPPs from now, it is expected that this will change in the near future. The definition has IPPs in it but this may be a later feature. </t>
  </si>
  <si>
    <t>EE4.1(1)</t>
  </si>
  <si>
    <t>(1) Amount of renewable energy capacity available from IPPs</t>
  </si>
  <si>
    <t>The amount of renewable energy capacity the municipality sourced directly from an IPP</t>
  </si>
  <si>
    <t>Municipal energy trading databases</t>
  </si>
  <si>
    <t>MW</t>
  </si>
  <si>
    <t>This is a placeholder for the future when municipalities can purchase from IPPs</t>
  </si>
  <si>
    <t>EE4.1(2)</t>
  </si>
  <si>
    <t>(2) Amount of renewable energy capacity available from municipal own generation</t>
  </si>
  <si>
    <t>The amount of renewable energy capacity available to the municipality through its own generation plants</t>
  </si>
  <si>
    <t>EE4.1(3)</t>
  </si>
  <si>
    <t>(3) Total installed capacity of embedded generators</t>
  </si>
  <si>
    <t>The total installed capacity as per municipal records or aerial inspections of customers with private embedded generation facilities on municipal distribution networks or Eskom distribution networks within municipal jurisdiction</t>
  </si>
  <si>
    <t>Municipal databases</t>
  </si>
  <si>
    <t>EE4.1(4)</t>
  </si>
  <si>
    <t>(4) Total energy capacity available from Eskom</t>
  </si>
  <si>
    <t>The total capacity available from Eskom supply to the municipality</t>
  </si>
  <si>
    <t>EE4.11</t>
  </si>
  <si>
    <t>Total renewable energy capacity available through IPPs</t>
  </si>
  <si>
    <t>Total capacity available to the municipality from renewable energy IPPs</t>
  </si>
  <si>
    <t>A greater capacity of renewable energy available through IPPs will indicate that the municipality is putting in effort towards diversifying their energy mix and moving towards cleaner green energy.</t>
  </si>
  <si>
    <t>a. Sum of (Capacity available from a renewable IPP)</t>
  </si>
  <si>
    <t>The total (1) sum of capacities available from all renewable IPPs the municipality has PPAs with</t>
  </si>
  <si>
    <t xml:space="preserve">Aligned to ISO 37120 Energy indicator 7.4 and SDG 7.2.1 and IAEA ECO 13. The indicator relates to MTSF: Priority 2: Economic Transformation and Job creation. It is aligned in terms of the Outcome- Supply of energy secured. Specifically, the indicator that measures 'Share of alternative energy sources'. </t>
  </si>
  <si>
    <t>Once per municipal year</t>
  </si>
  <si>
    <t>Later as municipalities are not allowed currently to purchase from IPPs</t>
  </si>
  <si>
    <t>EE4.11(1)</t>
  </si>
  <si>
    <t>(1) Sum of (Capacity available from a renewable IPP)</t>
  </si>
  <si>
    <t>Capacity available through renewable energy IPPs municipality has current and active PPAs with</t>
  </si>
  <si>
    <t>Municipal supplier database or energy trading databases</t>
  </si>
  <si>
    <t>EE4.12</t>
  </si>
  <si>
    <t>Installed capacity of approved embedded generators on the municipal distribution network</t>
  </si>
  <si>
    <t>Mega-volt ampere</t>
  </si>
  <si>
    <t xml:space="preserve">The municipality encouraging embedded generation among its customer base is a sign that the municipality is evolving its business model as well as embracing the shift to cleaner green energy. This provides a measure of the extent of that capacity. </t>
  </si>
  <si>
    <t>The total capacity of the embedded generation installations in the municipal distribution network in mega-volt ampere.</t>
  </si>
  <si>
    <t>(1) Sum of all embedded generation installation capacities within municipal distribution network</t>
  </si>
  <si>
    <t xml:space="preserve">Aligned to ISO 37120 Energy indicator 7.4 and SDG 7.2.1 and IAEA ECO 13. The indicator relates to MTSF: Priority 2: Economic Transformation and Job Creation. It is aligned in terms of the Outcome- Supply of energy secured. It relates to the indicator "Share of alternative energy sources". </t>
  </si>
  <si>
    <t>Once per municipal year.</t>
  </si>
  <si>
    <t>This will only include embedded generators located within the municipal distribution network.</t>
  </si>
  <si>
    <t>EE4.12(1)</t>
  </si>
  <si>
    <t xml:space="preserve">(1) Sum of all embedded generation installation capacities among municipal customer base </t>
  </si>
  <si>
    <t>The total capacity of the embedded generation installations registered on the municipal network in mega-volt ampere.</t>
  </si>
  <si>
    <t xml:space="preserve">Refer to the glossary definition of embedded generation. </t>
  </si>
  <si>
    <t>EE4.13</t>
  </si>
  <si>
    <t>Percentage of municipal buildings utilising renewable electricity</t>
  </si>
  <si>
    <t>Percentage of municipal buildings</t>
  </si>
  <si>
    <t xml:space="preserve">A greater percentage of municipal buildings consuming renewable energy will indicate that the municipality is putting in effort towards diversifying their energy mix and moving towards cleaner energy. Tracking the percentage of municipal buildings consuming renewable energy will give an indication of the reach of this technology across buildings in terms of municipal fixed assets. </t>
  </si>
  <si>
    <t xml:space="preserve">The number of municipal buildings consuming renewable electricity as a percentage of the total number of municipal buildings. Renewable electricity is understood as renewable own generation and/or embedded generation within municipal buildings themselves. Embedded generation refers to the small-scale production of power connected within the electricity distribution network, located close to the place of consumption. Renewable own generation is electricity generation technology which harnesses a naturally existing energy flux, such as wind, sun, heat, or tides, and converts that flux to electricity for specific own supply, not for sale to customers. </t>
  </si>
  <si>
    <t>((1) Number of municipal buildings that consume own renewable energy or have active embedded generation capacity / (2) Total number of municipal buildings )</t>
  </si>
  <si>
    <t xml:space="preserve">The indicator relates to MTSF: Priority 2: Economic Transformation and Job Creation. It is aligned in terms of the Outcome- Supply of energy secured. It relates to the indicator "Share of alternative energy sources". </t>
  </si>
  <si>
    <t xml:space="preserve">The indicator only counts a building once if it receives either renewable own generation or has active embedded generation capacity. </t>
  </si>
  <si>
    <t xml:space="preserve">Not additional notes. </t>
  </si>
  <si>
    <t>EE4.13(1)</t>
  </si>
  <si>
    <t>(1) Number of municipal buildings that consume own renewable energy or have active embedded generation capacity</t>
  </si>
  <si>
    <t xml:space="preserve">The number of municipal buildings consuming renewable electricity supplied by the municipality. Renewable electricity is understood as renewable own generation and/or embedded generation within municipal buildings themselves. Embedded generation refers to the small-scale production of power connected within the electricity distribution network, located close to the place of consumption. Renewable own generation is electricity generation technology which harnesses a naturally existing energy flux, such as wind, sun, heat, or tides, and converts that flux to electricity for specific own supply, not for sale to customers. </t>
  </si>
  <si>
    <t>Municipal electricity department/ Asset register</t>
  </si>
  <si>
    <t>Number of municipal buildings</t>
  </si>
  <si>
    <t xml:space="preserve">This refers to any municipal building benefiting from renewable electricity supplied by the municipality as reflected on the fixed asset register. </t>
  </si>
  <si>
    <t>EE4.13(2)</t>
  </si>
  <si>
    <t>(2) Total number of municipal buildings</t>
  </si>
  <si>
    <t xml:space="preserve">The total amount of municipal buildings within the municipal area as captured on the fixed asset register of the municipality. </t>
  </si>
  <si>
    <t xml:space="preserve">Even if a municipal building does not currently have an electricity supply, it should be reflected. </t>
  </si>
  <si>
    <t>EE4.2</t>
  </si>
  <si>
    <t>Electricity usage per capita</t>
  </si>
  <si>
    <t>chaperon</t>
  </si>
  <si>
    <t>This indicator gives an indication of how much electricity is supplied by the municipality on average per person. It assists in indicating the demand for electricity in the municipality.</t>
  </si>
  <si>
    <t>The average amount of electricity usage per person living in the municipal area</t>
  </si>
  <si>
    <t>((1) Total Eskom sales direct to municipal customers + (2) Eskom non-technical losses apportioned to their direct municipal customers + (3) Total municipal sales to end customers + (4) Municipal non-technical losses))/ (5) Municipal population</t>
  </si>
  <si>
    <t>ISO 37120 Energy indicator 7.5 Total electrical energy use per capita (kWh/year). The indicator relates to MTSF: Priority 2: Economic Transformation and Job Creation. It is aligned in terms of the Outcome- Supply of energy secured.</t>
  </si>
  <si>
    <t>As non-technical losses is electricity that is consumed (though not accounted for), this should be taken into account for a full picture. Should the Eskom NTL be too difficult to apportion per municipality, the Eskom NTL can be discarded.</t>
  </si>
  <si>
    <t>Shared</t>
  </si>
  <si>
    <t>EE4.2(1)</t>
  </si>
  <si>
    <t>(1) Total Eskom Sales direct to municipal customers</t>
  </si>
  <si>
    <t>The total amount of electricity sold directly by Eskom to municipal customers</t>
  </si>
  <si>
    <t xml:space="preserve">kWh </t>
  </si>
  <si>
    <t>Note: Will need Eskom buy-in for this. Eskom sales are captured by TSA boundaries and not municipal boundaries. Some manipulation of data will be required to calculate this.</t>
  </si>
  <si>
    <t>EE4.2(2)</t>
  </si>
  <si>
    <t>(2) Eskom non-technical losses apportioned to their direct municipal customers</t>
  </si>
  <si>
    <t>The total amount of non-technical losses Eskom incurs in servicing municipal customers directly</t>
  </si>
  <si>
    <t>Note: Will need Eskom buy-in for this. Eskom sales are captured by TSA boundaries and not municipal boundaries. Some manipulation of data will be required to calculate this. Not sure if NTL at this level is calculated by Eskom.</t>
  </si>
  <si>
    <t>EE4.2(3)</t>
  </si>
  <si>
    <t>(3) Total municipal sales to end customers</t>
  </si>
  <si>
    <t>The total amount of electricity sold by the municipality</t>
  </si>
  <si>
    <t>EE4.2(4)</t>
  </si>
  <si>
    <t>(4) Municipal non-technical losses</t>
  </si>
  <si>
    <t>The total non-technical losses incurred by the municipality</t>
  </si>
  <si>
    <t>Municipal Retail services</t>
  </si>
  <si>
    <t>EE4.2(5)</t>
  </si>
  <si>
    <t>(5) Municipal population</t>
  </si>
  <si>
    <t xml:space="preserve">The total number of people residing within the municipal area. </t>
  </si>
  <si>
    <t>Number of people</t>
  </si>
  <si>
    <t>Make use of the most recent StatsSA General Household Survey data.</t>
  </si>
  <si>
    <t>EE4.3</t>
  </si>
  <si>
    <t>Road transport fuel usage per capita</t>
  </si>
  <si>
    <t>kWh:person</t>
  </si>
  <si>
    <t>This indicator gives an indication of how much road fuel energy is consumed within the municipality on average per person. It assists in indicating the demand for liquid fuels in the municipality.</t>
  </si>
  <si>
    <t>The average amount of liquid fuels usage per person living in the municipal area</t>
  </si>
  <si>
    <t xml:space="preserve"> (1) Total liquid fuels sales for road transport / (2) Municipal population</t>
  </si>
  <si>
    <t>Similar to IAEA Energy Indicators for Sustainable Development ECO1: Energy use per capita. The indicator relates to MTSF: Priority 2: Economic Transformation and Job Creation. It is aligned in terms of the Outcome- Supply of energy secured.</t>
  </si>
  <si>
    <t xml:space="preserve">Liquid fuels should not include aviation fuel. Only road transport fuel usage should be measured here. </t>
  </si>
  <si>
    <t>EE4.3(1)</t>
  </si>
  <si>
    <t xml:space="preserve"> (1) Total liquid fuels sales for road transport </t>
  </si>
  <si>
    <t>amount of liquid fuels consumed by the municipality in total for road transport</t>
  </si>
  <si>
    <t>DoE Liquid Fuels Report or GPC</t>
  </si>
  <si>
    <t>Aviation fuel should not be included.</t>
  </si>
  <si>
    <t>EE4.3(2)</t>
  </si>
  <si>
    <t>(2) Municipal population</t>
  </si>
  <si>
    <t>EE4.4</t>
  </si>
  <si>
    <t>Percentage total electricity losses</t>
  </si>
  <si>
    <t>Percentage kWh</t>
  </si>
  <si>
    <t>The purpose is to measure the percentage loss of potential revenue from Electricity Services through electricity units purchased and generated but not sold as a result of losses incurred through technical constraints, theft (illegal connections), non or inaccurate metering . It is expected that implementation of the free basic service policy is included in the calculation for sale of electricity.</t>
  </si>
  <si>
    <t xml:space="preserve">Electricity losses have two components: technical and non-technical. Technical losses occur naturally and consist mainly of power dissipation in electricity system components such as transmission and distribution lines, transformers, and measurement systems. Non-technical losses are caused by actions external to the power system and consist primarily of electricity theft, faulty or inaccurate meters, and errors in accounting and record-keeping. Losses is a measure of unaccounted for energy. Thus non-payment is not included as losses. </t>
  </si>
  <si>
    <t xml:space="preserve">(((1) Electricity Purchases in kWh - (2) Electricity sales in kWh)) / (1) Electricity Purchases in kWh) </t>
  </si>
  <si>
    <t xml:space="preserve">Similar to IAEA ECO 3: Efficiency of energy conversion and distribution.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Specifically, the indicator that measures Implementation of Municipal Electricity Asset Management framework. </t>
  </si>
  <si>
    <t xml:space="preserve">Calculated as at the last day of the financial year under investigation </t>
  </si>
  <si>
    <t xml:space="preserve">The acceptable norm is between 7% and 10%. The difference between the electricity purchases and sales can distinguish between technical losses and the lower order compliance indicator of non-technical losses. </t>
  </si>
  <si>
    <t>EE4.4(1)</t>
  </si>
  <si>
    <t>(1) Electricity Purchases in kWh</t>
  </si>
  <si>
    <t>Total electricity sourced by the municipality</t>
  </si>
  <si>
    <t>Energy trading databases</t>
  </si>
  <si>
    <t>kWh</t>
  </si>
  <si>
    <t>EE4.4(2)</t>
  </si>
  <si>
    <t>(2) Electricity Sales in kWh</t>
  </si>
  <si>
    <t>Electricity sold by the municipality</t>
  </si>
  <si>
    <t>Customer care and billing databases</t>
  </si>
  <si>
    <t>ENV1.1</t>
  </si>
  <si>
    <t>Annual number of days with GOOD air quality</t>
  </si>
  <si>
    <t>Improved air quality</t>
  </si>
  <si>
    <t>Air quality index level</t>
  </si>
  <si>
    <t xml:space="preserve">Outdoor air pollution results in adverse environmental and health effects. In most developing countries ambient air quality is deteriorating. Ambient monitoring trends provide a yardstick on the overall efficacy in the implementation of policies, strategies and other interventions towards reducing air pollution. Ambient monitoring also provides a direct correlation on how human health is impacted by/protected from air pollution. The indicator is in line with international best practices and can be easily adapted for other reporting platforms such as the SDGs. </t>
  </si>
  <si>
    <t xml:space="preserve">The indicator provides a measure of the number of days in the municipality where air quality at representative monitoring sites remained at "good" levels or better in terms of air quality standards. “Good” air quality – refers to  when the monitoring sites report ambient air levels of NO2, SO, O3, PM10, PM2.5 and CO monitoring within a given day that are in compliance with ambient standards (complete 24 hour period). This measures the number of days within the calendar year in which selected sites report 'good' air quality, recognising the different reporting intervals for the different measures and the fact that not all sites will sample for all pollutants. </t>
  </si>
  <si>
    <t>(1) Simple count of the number of days where all air quality monitoring stations measured “GOOD” air quality over a 24 hour period</t>
  </si>
  <si>
    <t xml:space="preserve">This relates to MTSF Priority 5: Spatial integration, human settlements and local government. It aligns to Outcome- State of ecological infrastructure improved and is consistent with the indicator "Compliance with National Ambient Air Quality Standards".  Based on a national Air Quality Index (AQI) developed by the then Department of Environment, Forestry and Fisheries and Air Quality Officers to provide an easily understandable measure of air quality. ISO 8.2 and 8.6 are aligned data-elements, as they require reporting on the sub-components of this Index, namely PM10 &amp; SO2 concentrations. </t>
  </si>
  <si>
    <t>The indicator only counts days (24 hour periods) within the municipality where none of the sampled monitoring stations report air pollution levels in exceedance of Air Quality Index levels 1-3. All municipalities are expected to utilise the National Air Quality Indicator (NAQI) contributing stations at a minimum, with additional stations added by the municipality as specified within its Standard Operating Procedure. Any day with any interval that exceeds level 3 is not counted. There will be days when incomplete data or lack of monitoring prevent the SAAQIS from providing an index level for some monitoring sites. Incomplete data should not impair reporting unless more than half of the monitoring sites are unable to report. Thus, days are only counted when AT LEAST half of the monitoring sites are able to supply data and all sites reporting within the municipal area are within index levels 1-3 for the 24 hour reporting period.</t>
  </si>
  <si>
    <t xml:space="preserve">This information is available to municipalities via https://saaqis.environment.gov.za/. It requires municipalities to manage monitoring sites and ensure their functioning and supply of data into the national system as well as the national department to play its role in managing the SAAQIS and providing aggregate index levels across pollutants, hence it is a "Shared" indicator. </t>
  </si>
  <si>
    <t>ENV1.1(1)</t>
  </si>
  <si>
    <t>(1) Simple count of the number of days where all air quality monitoring stations measured Air Quality Index within levels 1-3 over a 24 hour period</t>
  </si>
  <si>
    <t xml:space="preserve">The indicator provides a measure of the number of days in the municipality where air quality at monitoring sites remained at "good" levels or better in terms of air quality standards. “Good” air quality – refers to  when the monitoring sites report Air Quality Index bands 1-3 based on NO2, SO, O3, PM10, PM2.5 and CO monitoring within a given day (complete 24 hour period). This measures the number of days within the calendar year in which all sites report 'good' air quality, recognising the different reporting intervals for the different measures and the fact that not all sites will sample for all pollutants. It is a measure of the number of days in the year (maximum 365) where index bands 1-3 apply across all sites. </t>
  </si>
  <si>
    <t>South African Air Quality Information System (https://saaqis.environment.gov.za/)</t>
  </si>
  <si>
    <t>Days</t>
  </si>
  <si>
    <t xml:space="preserve">The municipality must source the data from https://saaqis.environment.gov.za/ . It should only count days were at least have of the sites have complete data over a 24-hour period. </t>
  </si>
  <si>
    <t>ENV1.11</t>
  </si>
  <si>
    <t>Percentage of atmospheric emission licenses (AELs) processed within guideline timeframes</t>
  </si>
  <si>
    <t>Percentage of emission licenses</t>
  </si>
  <si>
    <t>This relates to MTSF Priority 5: Spatial integration, human settlements and local government. It aligns to Outcome- State of ecological infrastructure improved. Section 40 of the National Environmental Management Air Quality Act (Act 39 of 2004), supplemented by good practice guideline timeframes.</t>
  </si>
  <si>
    <t>ENV1.11(1)</t>
  </si>
  <si>
    <t>Municipal Air Quality Officer. Where possible this information should be obtained via SAAELIP (the SA Atmospheric Emission Licensing and Inventory Portal)</t>
  </si>
  <si>
    <t>Number of AELs</t>
  </si>
  <si>
    <t>ENV1.11(2)</t>
  </si>
  <si>
    <t>While EIAs and AELs are interdependent, the onus is on the AEL Authority to ensure that it participates actively in the EIA consideration and approval process to ensure that all relevant air quality issues are addressed within the time-frames of the EIA.
One year time lag recommended for ease of calculation.</t>
  </si>
  <si>
    <t>Municipal Air Quality Officer</t>
  </si>
  <si>
    <t>ENV1.12</t>
  </si>
  <si>
    <t>Percentage of AQ monitoring stations providing adequate data over a reporting year</t>
  </si>
  <si>
    <t>Percentage AQ stations</t>
  </si>
  <si>
    <t>The presence of functional monitoring stations within a municipal area is essential to provide information on air quality throughout the municipal area. The presence of non-operational monitoring stations provides an indication of capacity to report and monitor, a key municipality responsibility. Faulty monitoring stations may result in certain areas not being fairly represented in the AQ data.</t>
  </si>
  <si>
    <t xml:space="preserve">((1) Number of fully operational AQ monitoring stations / (2) Total number of government owned (all spheres) monitoring stations within municipal area) </t>
  </si>
  <si>
    <t>This relates to MTSF Priority 5: Spatial integration, human settlements and local government. It aligns to Outcome- State of ecological infrastructure improved.</t>
  </si>
  <si>
    <t>ENV1.12(1)</t>
  </si>
  <si>
    <t xml:space="preserve">(1) Number of fully operational AQ monitoring stations </t>
  </si>
  <si>
    <t>Number of AQ monitoring stations</t>
  </si>
  <si>
    <t>ENV1.12(2)</t>
  </si>
  <si>
    <t>(2) Total number of government owned (all spheres) monitoring stations within municipal area</t>
  </si>
  <si>
    <t>The total number of government owned monitoring stations located within the municipal boundary.</t>
  </si>
  <si>
    <t>ENV1.13</t>
  </si>
  <si>
    <t>Percentage of municipal AEL applications captured on the National Atmospheric Emissions Inventory System</t>
  </si>
  <si>
    <t>The percentage of AEL licenses issued by the municipality, for which information is available on the National Atmospheric Emissions Inventory System.</t>
  </si>
  <si>
    <t xml:space="preserve">((1) Number of AEL licenses issued by the municipality for which information has been entered into the NAEIS / (2) Number of AELs issued by the municipality) </t>
  </si>
  <si>
    <t xml:space="preserve">This relates to MTSF Priority 5: Spatial integration, human settlements and local government. It aligns to Outcome- State of ecological infrastructure improved, linked to the full implementation of the National Atmospheric Emissions Inventory System. </t>
  </si>
  <si>
    <t>ENV1.13(1)</t>
  </si>
  <si>
    <t>(1) Number of AEL licenses issued by the municipality and for which information has been entered into the NAEIS</t>
  </si>
  <si>
    <t>The number of AEL licenses issued by the municipality for which information is available on the NAEIS. This is necessary as the AEL function is a concurrent one, and successful national reporting on emissions requires the support of all AEL Authorities.</t>
  </si>
  <si>
    <t>Number of licenses</t>
  </si>
  <si>
    <t>ENV1.13(2)</t>
  </si>
  <si>
    <t>(2) Number of AELs issued by the municipality</t>
  </si>
  <si>
    <t>The total number of AELs issued by the municipality. This will not include those AELs issued by other AEL authorities</t>
  </si>
  <si>
    <t>ENV1.3</t>
  </si>
  <si>
    <t>Percentage of households experiencing a problem with noise pollution</t>
  </si>
  <si>
    <t xml:space="preserve">Most municipalities have by-laws regulating acceptable levels of noise and the periods of time when loud noise is acceptable. Sustained periods of loud or unnatural noise from industry is disruptive to the environment. The indicator seeks to use the number of households reportedly affected by noise pollution during survey to provide an indication of the extent of noise pollution within the municipality. </t>
  </si>
  <si>
    <t>The percentage of households that report "Excessive noise/noise pollution" as an environmental problem experienced in their community.</t>
  </si>
  <si>
    <t xml:space="preserve">((1) Number of households experiencing noise pollution / (2) Total number of households in the municipality) </t>
  </si>
  <si>
    <t>This relates to MTSF Priority 5: Spatial integration, human settlements and local government. It aligns to Outcome- Adequate housing and improved quality living environments. ISO 8.7</t>
  </si>
  <si>
    <t xml:space="preserve">Technically the indicator would be better placed under a separate outcome because noise pollution is not an air quality issue. Nevertheless, it is included here for the time being. </t>
  </si>
  <si>
    <t>ENV1.3(1)</t>
  </si>
  <si>
    <t>(1) Number of households experiencing noise pollution</t>
  </si>
  <si>
    <t>The number of households that report "Excessive noise/noise pollution" as an environmental problem experienced in the community.</t>
  </si>
  <si>
    <t xml:space="preserve">Number of households </t>
  </si>
  <si>
    <t>ENV1.3(2)</t>
  </si>
  <si>
    <t>This is the total number of households within the municipal area of jurisdiction</t>
  </si>
  <si>
    <t>ENV2.1</t>
  </si>
  <si>
    <t>Tonnes of municipal solid waste sent to landfill per capita</t>
  </si>
  <si>
    <t>Minimised solid waste</t>
  </si>
  <si>
    <t>Tonnes</t>
  </si>
  <si>
    <t>Many municipalities generate more solid waste than they can dispose of. Even when municipal budgets are adequate for collection, the safe disposal of collected waste often remains a problem. Open dumping and unsanitary landfills are sometimes the main disposal methods, particularly in lower income municipalities. Sanitary landfills are only the norm in a limited number of cities worldwide.</t>
  </si>
  <si>
    <t xml:space="preserve">The percentage of the municipality's solid waste that is disposed of in licensed (sanitary) landfills. Landfills refer to an official site approved for the disposal of waste materials. Municipal solid waste refers to waste collected by or on behalf of municipalities. This is inclusive of household, commercial, bulky, garden and open space cleaning waste, but excludes wastewater, builders or hazardous waste. </t>
  </si>
  <si>
    <t>(1) Tonnes of waste disposed of in a licensed landfill / (2) Total population</t>
  </si>
  <si>
    <t>This relates to MTSF Priority 5: Spatial integration, human settlements and local government. It aligns to Outcome- Just transition to a low carbon economy (mitigation). Similar to ISO 16.4</t>
  </si>
  <si>
    <t>ENV2.1(1)</t>
  </si>
  <si>
    <t xml:space="preserve">(1) Tonnes of municipal solid waste disposed of in sanitary/licensed landfills </t>
  </si>
  <si>
    <t xml:space="preserve">Annual tonnes of municipal solid waste disposed of in sanitary/licensed landfills. Landfills refer to an official site approved for the disposal of waste materials. Municipal solid waste refers to waste collected by or on behalf of municipalities. This is inclusive of household, commercial, bulky, garden and open space cleaning waste, but excludes wastewater, builders or hazardous waste. </t>
  </si>
  <si>
    <t>Municipal Waste Management Officer</t>
  </si>
  <si>
    <t>Tonnes of solid waste</t>
  </si>
  <si>
    <t>ENV2.1(2)</t>
  </si>
  <si>
    <t>(2) Total population of the municipality</t>
  </si>
  <si>
    <t>Estimated population of the municipality in the year</t>
  </si>
  <si>
    <t>ENV2.2</t>
  </si>
  <si>
    <t>Tonnes of municipal solid waste diverted from landfill per capita</t>
  </si>
  <si>
    <t>Many municipalities generate more solid waste than they can dispose of. Diverting recyclable materials from the waste stream is one strategy for addressing this municipal problem. A proper solid waste system can foster recycling practices that maximises the life cycle of landfills and create recycling micro-economies, and it may help to provide alternative sources of energy that help reduce the consumption of electricity and/or petroleum based fuels.</t>
  </si>
  <si>
    <t xml:space="preserve">The tonnage of the municipality's solid waste that is recycled at centralised recycling centres, divided by the total population of the municipality. Recycled materials include those materials diverted from the waste stream, recovered and processed into new products following local government permits and regulations (International Solid Waste Association). </t>
  </si>
  <si>
    <t>[(1)Tonnes of municipal waste diverted from landfill through municipal facilities] / [(2)total population]</t>
  </si>
  <si>
    <t>This relates to MTSF Priority 5: Spatial integration, human settlements and local government. It aligns to Outcome- Just transition to a low carbon economy (mitigation). Similar to ISO 16.3</t>
  </si>
  <si>
    <t>ENV2.2(1)</t>
  </si>
  <si>
    <t>(1) Tonnes of municipal waste diverted from landfill through municipal facilities</t>
  </si>
  <si>
    <t>Total municipal waste diverted from municipal landfill facilities through municipal waste diversion activities</t>
  </si>
  <si>
    <t>ENV2.2(2)</t>
  </si>
  <si>
    <t>ENV2.3</t>
  </si>
  <si>
    <t>Total collected municipal solid waste per capita</t>
  </si>
  <si>
    <t>Number of tonnes/capita</t>
  </si>
  <si>
    <t>This indicator provides a measure of how much waste a municipality is producing and the level of service a municipality is providing for its collection. Higher levels of municipal waste contribute to greater environmental problems and therefore levels of collections, and also methods of disposal, of municipal solid waste are an important component of municipal environmental management. Collection of municipal solid waste is also an indicator of municipal management with regard to cleanliness, health and quality of life. Solid waste systems contribute in many ways to public health, the local economy, and the environment.</t>
  </si>
  <si>
    <t>The total amount of municipal waste (expressed in tonnes) collected per capita. Municipal waste refers to waste collected by or on behalf of municipalities. It includes household, commercial, bulky, garden and open space cleaning waste, but excludes wastewater, builders or hazardous waste.</t>
  </si>
  <si>
    <t>(1) Tonnes of municipal solid waste collected / (2) Total population of the municipality</t>
  </si>
  <si>
    <t>This relates to MTSF Priority 5: Spatial integration, human settlements and local government. It aligns to Outcome- Just transition to a low carbon economy (mitigation). ISO 16.2</t>
  </si>
  <si>
    <t xml:space="preserve">Calculated as the total amount of solid waste (household and commercial) generated in tonnes, divided by the total municipal population. </t>
  </si>
  <si>
    <t xml:space="preserve">This is based directly on ISO 16.2. </t>
  </si>
  <si>
    <t xml:space="preserve">Municipality </t>
  </si>
  <si>
    <t>ENV2.3(1)</t>
  </si>
  <si>
    <t>(1) Tonnes of municipal solid waste collected</t>
  </si>
  <si>
    <t>The total amount of municipal waste (expressed in tonnes) collected on behalf of municipalities. Municipal waste refers to waste collected by or on behalf of municipalities. It includes household, commercial, bulky, garden and open space cleaning waste, but excludes wastewater, builders or hazardous waste.</t>
  </si>
  <si>
    <t>Municipal Waste Management Office</t>
  </si>
  <si>
    <t>ENV2.3(2)</t>
  </si>
  <si>
    <t>ENV3.1</t>
  </si>
  <si>
    <t>Percentage of households with basic refuse removal services or better</t>
  </si>
  <si>
    <t>Increased access to refuse removal</t>
  </si>
  <si>
    <t>the percentage of households served by regular solid waste collection is an indicator of municipal health, cleanliness and quality of life, and is recognised as a right within the South Africa Constitution</t>
  </si>
  <si>
    <t>Households with basic refuse removal services or better (defined as a minimum of once weekly collection as defined in the Back to Basics framework) as a percentage of total municipal households</t>
  </si>
  <si>
    <t xml:space="preserve">((1) Number of households receiving at least once-weekly refuse removal services / (2) Total number of households in the municipality) </t>
  </si>
  <si>
    <t>This relates to MTSF Priority 5: Spatial integration, human settlements and local government. It aligns to Outcome- Improved capacity to deliver basic services, quality infrastructure and integrated public transport to increase household access to basic services. CoGTA Back to Basics. ISO 6.1 is similar, but reports on a population basis. Stats SA GHS info reports on a household basis.</t>
  </si>
  <si>
    <t xml:space="preserve">The wording of both the GHS and Back to Basics is ambiguous about the technical definition of "once weekly collection", which provides discretion for the method of collection from households based on the context. </t>
  </si>
  <si>
    <t>ENV3.1(1)</t>
  </si>
  <si>
    <t xml:space="preserve">(1) Number of households who have their refuse removed at least once a week. </t>
  </si>
  <si>
    <t>Basic refuse removal is based on the definition provided in the Back to Basics framework. This is aligned with the number of households who have their refuse removed at least once a week, as defined by the StatsSA General Household Survey.</t>
  </si>
  <si>
    <t>As a consistent information source is available,  StatsSA data should be used rather than own customer level information, where definitions and methodologies may differ between municipalities.</t>
  </si>
  <si>
    <t>ENV3.1(2)</t>
  </si>
  <si>
    <t>ENV3.11</t>
  </si>
  <si>
    <t>Percentage of informal settlements</t>
  </si>
  <si>
    <t>Solid waste collection is one of the core services that local government provides, and is a key element in both creating decent living conditions, and maintaining a healthy environment. It is not possible to provide formal services to all informal dwellings, as this many encourage the development of illegal settlements. This indicator only reports on the presence of basic refuse removal services provided to "recognised" informal settlements.</t>
  </si>
  <si>
    <t>This relates to MTSF Priority 5: Spatial integration, human settlements and local government. It aligns to Outcome- Improved capacity to deliver basic services, quality infrastructure and integrated public transport to increase household access to basic services. New- Proposed by municipalities</t>
  </si>
  <si>
    <t>ENV3.11(1)</t>
  </si>
  <si>
    <t>Number of informal settlements</t>
  </si>
  <si>
    <t>ENV3.11(2)</t>
  </si>
  <si>
    <t>(2) The total number of recognised informal settlements</t>
  </si>
  <si>
    <t>ENV3.2</t>
  </si>
  <si>
    <t>ENV3.2(1)</t>
  </si>
  <si>
    <t>Solid waste department and/or relevant municipal complaints unit</t>
  </si>
  <si>
    <t>ENV3.2(2)</t>
  </si>
  <si>
    <t>(2) Total number of scheduled waste service collection points</t>
  </si>
  <si>
    <t>Solid waste department and/or finance department</t>
  </si>
  <si>
    <t xml:space="preserve">The municipality may rely upon billed accounts (including FBE), service points or other means to determine the number of scheduled waste collection service users. This should be specified and made clear within the Standard Operating Procedure so long as it relates to the collection points in total. </t>
  </si>
  <si>
    <t>ENV4.1</t>
  </si>
  <si>
    <t>Ecosystem/vegetation type threat status</t>
  </si>
  <si>
    <t>Biodiversity is conserved and enhanced</t>
  </si>
  <si>
    <t>Index/category</t>
  </si>
  <si>
    <t>Biennial</t>
  </si>
  <si>
    <t>Evaluation of the current condition of each ecosystem/vegetation type against its respective biodiversity target, in order to assign an ecosystem threat level category. One of 2 key high-level assessment indicators recommended. Ecosystems are components of biodiversity as defined by the Convention on Biological Diversity. If an area decreases drastically it will have a negative influence on species dependent on that habitat. In that sense this indicator is particularly important for specialist species and endemic species that are dependent on particular habitats in the vegetation type and cannot survive in other ecosystems. It is useful to categorise ecological condition into a few categories based on the degree of modification from natural. Natural or near-natural areas are considered to be in good ecological condition, semi-natural or moderately modified areas to be in fair ecological condition, and severely or irreversibly modified areas to be in poor ecological condition.</t>
  </si>
  <si>
    <t>An indicator of how threatened local vegetation types are, in other words, the degree to which vegetation types are still natural or near-natural, or are alternatively losing vital aspects of their structure, function or composition. Ecosystems can be classified into threat status categories, such as Critically Endangered, Endangered, Vulnerable and Least Threatened. At the municipal level vegetation types will be the unit of analysis</t>
  </si>
  <si>
    <t xml:space="preserve">To be determined. Evaluate the condition of each ecosystem against its own target, and assign an ecosystem threat score based on the performance across all of the ecosystems in the municipality. Score categories could be Critically Endangered, Endangered, Vulnerable and Least Threatened. </t>
  </si>
  <si>
    <t>This relates to MTSF Priority 5: Spatial integration, human settlements and local government. It aligns to Outcome- State of ecological infrastructure improved. Based on proposed national biodiversity assessment indicators. See SANBI &amp; UNEP-WCMC. 2016. Mapping biodiversity priorities: A practical, science-based approach to national biodiversity assessment and prioritisation to inform strategy and action planning. UNEP-WCMC, Cambridge, UK.</t>
  </si>
  <si>
    <t xml:space="preserve">A biodiversity target is set for each vegetation type present in the municipality, which is linked to the rate at which species accumulate by sample areas. This indicator will provide a composite view of the threat to the major ecosystems identified in the municipal area. </t>
  </si>
  <si>
    <t>ENV4.1(1)</t>
  </si>
  <si>
    <t>(1) Map of local vegetation types</t>
  </si>
  <si>
    <t>n/a</t>
  </si>
  <si>
    <t>Vegetation types are spatial units that are likely to share broadly similar ecological characteristics and functioning. This map is used as a surrogate for a range of biodiversity features. It should cover the entire area that is being assessed and show the historical extent of each vegetation type, including areas where natural habitat has subsequently been modified or lost.</t>
  </si>
  <si>
    <t>Municipal GIS</t>
  </si>
  <si>
    <t>ha</t>
  </si>
  <si>
    <t>This is expected to be constant, unless there is a change in the municipal boundary</t>
  </si>
  <si>
    <t>ENV4.1(2)</t>
  </si>
  <si>
    <t>(2) Biodiversity targets for each vegetation type</t>
  </si>
  <si>
    <t>Biodiversity targets are quantitative measures used both to identify conservation priorities (through planning) as well as to evaluate the success or impact of conservation actions (through monitoring). Biodiversity targets refer to the amount of biodiversity that should be kept in a natural or near-natural state in order to meet the goals of representation and persistence. Deciding how much biodiversity is needed to meet conservation goals is not simply a technical step, but is fundamental to many aspects of assessment and prioritisation. Biodiversity targets should be quantitative and based on the best available science to ensure that they are defensible, but more importantly, to provide assurance that by achieving the targets, the desired conservation outcomes of representation and persistence will likewise be achieved.</t>
  </si>
  <si>
    <t>Targets</t>
  </si>
  <si>
    <t>ENV4.1(3)</t>
  </si>
  <si>
    <t>(3) Map of ecological condition</t>
  </si>
  <si>
    <t>Bi-Annual</t>
  </si>
  <si>
    <t>A map of ecological condition shows the current condition of the landscape or seascape. It is useful to categorise ecological condition into a few categories based on the degree of modification from natural. (1)Natural or near-natural areas are considered to be in good ecological condition, (2)semi-natural or moderately modified areas to be in fair ecological condition, and (3)severely or irreversibly modified areas to be in poor ecological condition.</t>
  </si>
  <si>
    <t>Municipal assessment</t>
  </si>
  <si>
    <t>ENV4.1(4)</t>
  </si>
  <si>
    <t>(4) Proportion of each vegetation type that is still in good ecological condition</t>
  </si>
  <si>
    <t>This requires mapping of the ecological condition of each parcel, which will require capturing the municipal assessment of land parcels using the City's GIS system.</t>
  </si>
  <si>
    <t>Percentage, ha</t>
  </si>
  <si>
    <t>ENV4.11</t>
  </si>
  <si>
    <t>Percentage of biodiversity priority area within the municipality</t>
  </si>
  <si>
    <t>Percentage of land in hectares</t>
  </si>
  <si>
    <t>The presence of natural or near-natural areas, also defined here as biodiversity priority areas, is used as a proxy for species richness, which is a costly and time-consuming indicator to develop data for. This proposed indicator measures the total area of available habitats across a municipal area, irrespective of condition. The intention is to capture the pace at which the built urban environment is replacing undeveloped land capable of supporting biological functioning.</t>
  </si>
  <si>
    <t>Proportional share of land cover categories aggregated to relate to biological priority areas within the municipality, relative to the total municipal area. It indicates the presence of available habitats across a municipal area important for maintaining ecological processes, expressed in ha. A decline over time indicates a loss of land supporting biodiversity and local ecosystems. Biodiversity priority areas, or areas of high biodiversity importance, are defined by SANBI (2016) as "Natural or semi-natural areas in the landscape or seascape that are important for conserving a representative sample of ecosystems and species, for maintaining ecological processes, or for the provision of ecosystem services."</t>
  </si>
  <si>
    <t>((1) Total land area in hectares classified as "biodiversity priority areas"  / (2) Total municipal area in hectares)</t>
  </si>
  <si>
    <t xml:space="preserve">This relates to MTSF Priority 5: Spatial integration, human settlements and local government. It aligns to Outcome- State of ecological infrastructure improved. Similar to SACN 144, Open Space, based on eThekwini Indicator, and to data provided by SANBI's LUDS BGIS database information. http://bgis.sanbi.org/LUDS/Home/Summaries </t>
  </si>
  <si>
    <t>Calculated at the end of the period, comparing the change in the total area remaining as open space over the year in review.</t>
  </si>
  <si>
    <t>The intent is to capture all pockets of undeveloped land which can support biodiversity, irrespective of condition or status. The intention is to capture the pace at which the built urban environment is replacing undeveloped land capable of supporting biological functioning. For this reason, artificial natural environments may be included where relevant (such as an artificial wetland which has been created). ENV 4.11 is similar to ISO 19.1 Green area (ha) per 100 000 population. This however has a recreation focus, and includes only publicly accessible land. The intention of ENV 4.11 is to capture transformation of land from a biodiversity perspective over time, or loss of green space capable of supporting biological function to urban development.</t>
  </si>
  <si>
    <t>ENV4.11(1)</t>
  </si>
  <si>
    <t>(1) Total land area in hectares classified as "biodiversity priority areas"</t>
  </si>
  <si>
    <t>A change in the stock of all "biodiversity priority areas" in the municipality which is capable of supporting ecological processes. As defined by SANBI 2016, this category includes the following categories: protected areas, critically endangered and endangered ecosystems, CBAs, ESA, FEPAs, strategic water source areas, flagship free-flowing rivers, priority estuaries, focus areas for land-based protected area expansion. Most notably it includes land ear-marked for development but which is not yet transformed.</t>
  </si>
  <si>
    <t xml:space="preserve">Municipal SDF, and its underlying strategic environmental assessment as required by SPLUMA. Ecosystem/vegetation type definition support available from SANBI, along with estimates of natural land in their LUDS tool. http://bgis.sanbi.org/LUDS/Home/Summaries </t>
  </si>
  <si>
    <t>ENV4.11(2)</t>
  </si>
  <si>
    <t>(2) Total municipal area in hectares</t>
  </si>
  <si>
    <t>The total area falling within the boundaries of the municipality, expressed in ha</t>
  </si>
  <si>
    <t>This is expected to be constant, unless there is a change in the municipal boundary.</t>
  </si>
  <si>
    <t>ENV4.2</t>
  </si>
  <si>
    <t>Ecosystem/vegetation type protection level</t>
  </si>
  <si>
    <t>Category</t>
  </si>
  <si>
    <t xml:space="preserve">Evaluation of the current protection of each ecosystem/vegetation type against its respective biodiversity target , in order to assign an ecosystem protection level category. One of 2 key high-level assessment indicators recommended. Ecosystems are components of biodiversity as defined by the Convention on Biological Diversity. If an area decreases drastically it will have a negative influence on species dependent on that habitat. In that sense this indicator is particularly important for specialist species and endemic species that are dependent on particular habitats in the ecosystem and cannot survive in other ecosystems. </t>
  </si>
  <si>
    <t>An indicator of the extent to which different vegetation types are adequately represented in the existing protected area network at the municipal level. Vegetation types can be categorised into different levels of protection, for example, well represented, moderately represented, poorly represented or not represented. This should be based on performance against the current biodiversity targets for each vegetation type. The scoring methodology should be aligned with implementation of a similar indicator at the national level.</t>
  </si>
  <si>
    <t>To be determined. Assignment of score based on categories such as well represented, moderately represented, poorly represented or not represented. If any vegetation types are</t>
  </si>
  <si>
    <t>This relates to MTSF Priority 5: Spatial integration, human settlements and local government. It aligns to Outcome- State of ecological infrastructure improved. Based on proposed national biodiversity assessment indicators. SANBI &amp; UNEP-WCMC. 2016. Mapping biodiversity priorities: A practical, science-based approach to national biodiversity assessment and prioritisation to inform strategy and action planning. UNEP-WCMC, Cambridge, UK.</t>
  </si>
  <si>
    <t>Protected areas are areas of land or sea that are formally protected by legal or other effective means, and are managed mainly for biodiversity conservation. Discussion has begun on a national level about possible categories and index levels, but nothing has been agreed yet. The development of this indicator should be informed by those processes. Note that Andrew Skowno (SANBI) and Stephen Holness (NMMU) are currently working on updated biodiversity indictors as part of a national biodiversity monitoring framework. Dr Stephen Holness, sholness@nmmu.ac.za. Andrew Skowno, Lead: National Biodiversity Assessment, A.Skowno@sanbi.org.za</t>
  </si>
  <si>
    <t>ENV4.2(1)</t>
  </si>
  <si>
    <t>(1) Mapped and classified vegetation types</t>
  </si>
  <si>
    <t>ENV4.2(2)</t>
  </si>
  <si>
    <t>Biodiversity targets are quantitative measures used both to identify conservation priorities (through planning) as well as to evaluate the success or impact of conservation actions (through monitoring). Biodiversity targets refer to the amount of biodiversity that should be kept in a natural or near-natural state in order to meet the goals of representation and persistence. Deciding how much biodiversity is needed to meet conservation goals is not simply a technical step, but is fundamental to many aspects of assessment and prioritisation. Biodiversity targets should be quantitative and based on the best available science to ensure that they are defensible, but more importantly, to provide assurance that by achieving the targets, the desired conservation outcomes of
representation and persistence will likewise be achieved.</t>
  </si>
  <si>
    <t xml:space="preserve">percentage </t>
  </si>
  <si>
    <t>"The setting of biodiversity targets is still a developing science in many contexts, and can become the basis for contentious and time-consuming debate amongst scientists. It is better to use a pragmatic approach (such as a flat target of 20% of each ecosystem type) than to wait for perfect science or consensus on ecologically-based targets. Flat targets can still provide useful results, and in practice, refining targets over time as the science improves does not usually dramatically affect the assessment or prioritisation outcomes."</t>
  </si>
  <si>
    <t>ENV4.2(3)</t>
  </si>
  <si>
    <t>(3) Map of protected areas</t>
  </si>
  <si>
    <t>Protected areas are areas of land or sea that are formally protected by legal or other effective means, and managed mainly for biodiversity conservation. The map of protected areas shows the location and boundaries of existing protected areas.</t>
  </si>
  <si>
    <t>ENV4.2(4)</t>
  </si>
  <si>
    <t>(4) Proportion of each vegetation type included in the protected areas</t>
  </si>
  <si>
    <t>The proportion of each type of vegetation type that is protected</t>
  </si>
  <si>
    <t>Percentage</t>
  </si>
  <si>
    <t>ENV4.21</t>
  </si>
  <si>
    <t>Percentage of biodiversity priority areas protected</t>
  </si>
  <si>
    <t>This indicator captures the proportion of "biodiversity priority area" land which has been identified through municipal planning processes as being of high biodiversity value, and is protected through some mechanism.</t>
  </si>
  <si>
    <t>The proportion of land identified through municipal strategic environmental assessments and EMFs as biodiversity priority areas, which is protected through some mechanism. Mechanisms may include stewardship agreements, conventional protected areas, &amp; biodiversity agreements, among others.</t>
  </si>
  <si>
    <t xml:space="preserve">(1) Area of biodiversity priority areas in hectares which is protected / (2) Total area of land in hectares which is identified as a biodiversity priority area </t>
  </si>
  <si>
    <t>This relates to MTSF Priority 5: Spatial integration, human settlements and local government. It aligns to Outcome- State of ecological infrastructure improved. Agreed as part of Circular No.88 process</t>
  </si>
  <si>
    <t>Additional discussion is required regarding the types of protection which should be included, but is intended to be broader than formal "protected area" status. The mechanism should provide some type of legally binding protection.</t>
  </si>
  <si>
    <t>ENV4.21(1)</t>
  </si>
  <si>
    <t>(1) Area of priority biodiversity area in hectares which is protected</t>
  </si>
  <si>
    <t>Total area identified as a priority biodiversity area which is protected through some mechanism, which may include stewardship agreements, conventional protected areas, &amp; biodiversity agreements as defined in the SANBI 2016 Lexicon of Biodiversity Planning</t>
  </si>
  <si>
    <t xml:space="preserve">Municipal SDF, and its underlying strategic environmental assessment as required by SPLUMA. </t>
  </si>
  <si>
    <t>More discussion is required on the type of protection, but this should be immediately achievable.</t>
  </si>
  <si>
    <t>ENV4.21(2)</t>
  </si>
  <si>
    <t>(2) Total area identified as a priority biodiversity area in hectares</t>
  </si>
  <si>
    <t>Total area identified as a priority biodiversity area within the municipal SEA &amp; SDF. As defined by SANBI 2016, this category includes the following categories: protected areas, critically endangered and endangered ecosystems, CBAs, ESA, FEPAs, strategic water source areas, flagship free-flowing rivers, priority estuaries, focus areas for land-based protected area expansion. Most notably it includes land ear-marked for development but which is not yet transformed.</t>
  </si>
  <si>
    <t>Municipal SDF</t>
  </si>
  <si>
    <t>Biodiversity priority areas include biodiversity core 1 areas ( critical biodiversity areas) and core 2 areas ( ecological corridors, dune protection zones, river corridors, ecological support areas).</t>
  </si>
  <si>
    <t>ENV4.21(3)</t>
  </si>
  <si>
    <t xml:space="preserve">(2) Total area identified as a priority biodiversity area </t>
  </si>
  <si>
    <t>Biodiversity priority areas include biodiversity core 1 areas (critical biodiversity areas) and core 2 areas ( ecological corridors, dune protection zones, river corridors, ecological support areas).</t>
  </si>
  <si>
    <t>ENV4.3</t>
  </si>
  <si>
    <t>Wetland condition index</t>
  </si>
  <si>
    <t>Wetlands are present through-out municipalities, and are increasingly recognised as playing an important role in the broader ecosystem, as well as providing other goods and services to the built environment. Wetlands need to be protected and improved where they exist.</t>
  </si>
  <si>
    <t>Refers to the overall index level rating for wetland conditions within the municipality.</t>
  </si>
  <si>
    <t>(1) Wetland Condition Index</t>
  </si>
  <si>
    <t>This relates to MTSF Priority 5: Spatial integration, human settlements and local government. It aligns to Outcome- State of ecological infrastructure improved and is consistent with the indicator "Number of wetlands under rehabilitation/ restoration"</t>
  </si>
  <si>
    <t>Should be developed in consultation with DEA and DWS. SACN indicator 115: River and wetland health has the potential for inclusion as an alternative.</t>
  </si>
  <si>
    <t>ENV4.3(1)</t>
  </si>
  <si>
    <t>Municipal department responsible for environmental health</t>
  </si>
  <si>
    <t>Should be developed in consultation with DEA and DWS.</t>
  </si>
  <si>
    <t>ENV4.31</t>
  </si>
  <si>
    <t>Hectares of rehabilitated and maintained wetlands within the municipal area</t>
  </si>
  <si>
    <t>Hectares of wetland</t>
  </si>
  <si>
    <t xml:space="preserve">Wetlands are present throughout municipalities and are increasingly recognised as playing an important role in the broader ecosystem, as well as providing other benefits to the built environment. Wetlands need to be protected and improved where they exist to sustain their environmental function. </t>
  </si>
  <si>
    <t xml:space="preserve">Hectares of rehabilitated and maintained wetlands within the municipal area. Wetlands are a distinct ecosystem that is flooded by water, either permanently or seasonally. The primary factor that distinguishes wetlands from other land forms or water bodies is the characteristic vegetation of aquatic plants, adapted to the unique hydric soil. "Rehabilitated”, in this instance, refers to wetland rehabilitation that aims to improve the condition and functioning of the ecosystem, and address both causes and effects of degradation. This refers to actions taken by the municipality to restore the wetland to that of functioning ecosystem inclusive of clearing alien vegetation, installing gabions, etc. "Maintained" refers to wetlands where the municipality has undertaken active initiatives to collect waste, prevent the inflow of pollutants, and/or maintain ecosystem functioning. </t>
  </si>
  <si>
    <t>(1) Total land area (in hectares) of wetland that have been rehabilitated within the municipal area + (2) Total land area (in hectares) of wetland that have been maintained within the municipal area</t>
  </si>
  <si>
    <t>This relates to MTSF Priority 5: Spatial integration, human settlements and local government. It aligns to Outcome- State of ecological infrastructure improved and is consistent with the indicator "Number of wetlands under rehabilitation/ restoration".</t>
  </si>
  <si>
    <t xml:space="preserve">Rehabilitation is inclusive of alien clearance and the 'restoration' of ecosystem functioning. Land area should not be double-counted in a reporting period even if subjected to multiple 'maintenance' initiatives. Hectares should therefore not exceed the total land area of wetlands set out in the Municipal Spatial Development Framework. </t>
  </si>
  <si>
    <t xml:space="preserve">The indicator distinguishes between data elements for newly rehabilitated areas and those where the ecosystem functioning is maintained, whether or not they have been rehabilitated in recent history. </t>
  </si>
  <si>
    <t>ENV4.31(1)</t>
  </si>
  <si>
    <t>(1) Total land area (in hectares) of wetland that have been rehabilitated within the municipal area</t>
  </si>
  <si>
    <t xml:space="preserve">Hectares of wetland rehabilitated. “Rehabilitated”, in this instance, refers to wetland rehabilitation that aims to improve the condition and functioning of the ecosystem, and address both causes and effects of degradation. This refers to actions taken by the municipality to restore the wetland to that of functioning ecosystem inclusive of clearing alien vegetation, installing gabions, etc. </t>
  </si>
  <si>
    <t>Environment Management Department or relevant department</t>
  </si>
  <si>
    <t>Reporting on this may draw on joint efforts with Working on Wetlands or other active rehabilitation efforts within the municipal area.</t>
  </si>
  <si>
    <t>ENV4.31(2)</t>
  </si>
  <si>
    <t>(2) Total land area (in hectares) of wetland that have been maintained within the municipal area</t>
  </si>
  <si>
    <t xml:space="preserve">Hectares of wetland maintained. "Maintained" refers to wetlands where the municipality has undertaken active initiatives to collect waste, prevent the inflow of pollutants, and/or maintain ecosystem functioning during the reporting period. </t>
  </si>
  <si>
    <t xml:space="preserve">There may also be seasonal justifications for 'maintaining' wetland following periods of rainfall, etc. The data element does not provide for more than one 'maintenance cycle' during the reporting period. So the same land area should only be covered once per reporting period across the two data elements. </t>
  </si>
  <si>
    <t>ENV5.1</t>
  </si>
  <si>
    <t>Recreational water quality (coastal)</t>
  </si>
  <si>
    <t>Coastal and inland water resources maintained</t>
  </si>
  <si>
    <t>Percentage water quality</t>
  </si>
  <si>
    <t xml:space="preserve">The goal in the management of coastal systems is to keep the resource suitable for all designated uses. The recreational use of coastal marine water can be affected by aesthetic, safety and hygienic concerns. While all are important, the current indicator focusses on human health risks stemming from the presence of microbiological indicator organisms. </t>
  </si>
  <si>
    <t xml:space="preserve">The percentage of annual recreational coastal water samples taken which met the minimum requirement for recreational water quality, namely "sufficient". </t>
  </si>
  <si>
    <t xml:space="preserve">((1) Number of coastal water samples classified as "sufficient" / (2) Total number of samples taken ) </t>
  </si>
  <si>
    <t xml:space="preserve">This relates to MTSF Priority 5: Spatial integration, human settlements and local government. It aligns to Outcome- State of ecological infrastructure improved. Based on current recreational water quality reporting to DEA: MCM as expressed in https://www.environment.gov.za/sites/default/files/legislations/water_qualityguidelines.pdf </t>
  </si>
  <si>
    <t>End of reporting period</t>
  </si>
  <si>
    <t>In SA the sufficient or fair category of exposure is considered to be minimum acceptable risk. Poor or unacceptable microbiological samples have more than 185 Enterococci count per 100ml, and over 500 E.coli count per 100ml.</t>
  </si>
  <si>
    <t>ENV5.1(1)</t>
  </si>
  <si>
    <t>(1) Number of coastal water samples classified as "sufficient"</t>
  </si>
  <si>
    <t>The total number of coastal water samples which met or exceeded the threshold for "sufficient or fair" water quality. This is defined as meeting the following 3 criteria, (1) having at or below an 8.5% GI illness risk; (2) at or below am Enterococci count of 185 per 100ml; and (3) an E coli count of not more than 500 per 100ml. All 3 criteria have to be met.</t>
  </si>
  <si>
    <t>Number of water samples</t>
  </si>
  <si>
    <t>Based on methodology as specified in 2012 "South African water quality guidelines for coastal marine waters, Volume 2: Guidelines for Recreational Use"</t>
  </si>
  <si>
    <t>ENV5.1(2)</t>
  </si>
  <si>
    <t xml:space="preserve">(2) Total number of recreational coastal water quality samples taken </t>
  </si>
  <si>
    <t>The total number of recreational coastal water quality samples taken throughout the municipal jurisdiction over the course of a reporting year.</t>
  </si>
  <si>
    <t>Based on methodology as specified in 2012 "South African water quality guidelines for coastal marine waters, Volume 2: Guidelines for Recreational Use". Will depend on frequency of municipal sampling programme, but should at a minimum be once every 2 weeks</t>
  </si>
  <si>
    <t>ENV5.11</t>
  </si>
  <si>
    <t>Percentage of coastline with protection measures in place</t>
  </si>
  <si>
    <t>Percentage of coastline with protection measures</t>
  </si>
  <si>
    <t xml:space="preserve">The goal in the management of coastal systems is to keep the resource suitable for all designated uses. Coastlines have important environmental, recreational and economic functions, among others. By tracking the length of coastline with protection measures in place, a municipality accounts for that area which it is actively protecting and maintaining its functionality. </t>
  </si>
  <si>
    <t xml:space="preserve">((1) KM of coastline with protection measures in place/ (2) Total Km of coastline within the municipal area) </t>
  </si>
  <si>
    <t>Refer to studies by the national department for more information: 
1.       Established Coastal Management Line  (Sec 25 of Integrated Coastal Management Act)
2.       Coastal Climate Change Vulnerability Assessment Reports and Decision Support Tool (Aligned with the National Climate Change Adaptation Strategy implementation)</t>
  </si>
  <si>
    <t>This refers to the portion of coastline with protection measures in place and receives active maintenance on the part of the municipality.</t>
  </si>
  <si>
    <t>ENV5.11(1)</t>
  </si>
  <si>
    <t>(1) Km of coastline with protection measures in place</t>
  </si>
  <si>
    <t xml:space="preserve">The length of coastline (in Km) with protection measures in place within the municipal area. Protection measures include hard, soft, combined and innovative measures, inclusive of active maintenance and managed retreat on the part of the municipality. This does not necessarily mean the coastline has been designated a 'protected area', only that there are protection measures in place. </t>
  </si>
  <si>
    <t>Environmental Management Department</t>
  </si>
  <si>
    <t>Km of coastline</t>
  </si>
  <si>
    <t>ENV5.11(2)</t>
  </si>
  <si>
    <t xml:space="preserve">(2) Total Km of coastline within the municipal area </t>
  </si>
  <si>
    <t xml:space="preserve">The total length of coastline (in Km) within the municipal area </t>
  </si>
  <si>
    <t xml:space="preserve">This is a fixed measure of the municipal coastline. </t>
  </si>
  <si>
    <t>ENV5.12</t>
  </si>
  <si>
    <t>Number of coastal water samples taken for monitoring purposes</t>
  </si>
  <si>
    <t xml:space="preserve">Number of water samples </t>
  </si>
  <si>
    <t>Monitoring of the quality of coastal and inland water requires the sampling of different water sources at varying frequencies to allow for a range of tests. By tracking the municipality's efforts to collect those samples, a leading indicator and precondition for effective water quality outcomes is monitored.</t>
  </si>
  <si>
    <t xml:space="preserve">The number of coastal and water samples taken for monitoring purposes in the municipality. ”Water samples taken”, in this instance, refers to samples that have been taken for water quality testing. This refers to the number of samples tested for all relevant monitoring purposes, it does not refer to the number of itemised tests conducted per sample. </t>
  </si>
  <si>
    <t xml:space="preserve"> (1) Simple count of the number of coastal water samples taken for monitoring purposes</t>
  </si>
  <si>
    <t xml:space="preserve">Cumulative measure. Note the multiple samples at a given site and intervals for sampling at the planning stage. </t>
  </si>
  <si>
    <t xml:space="preserve">Samples should ideally be informed by a sampling strategy with the intention to take representative samples for the municipal area. </t>
  </si>
  <si>
    <t>ENV5.12(1)</t>
  </si>
  <si>
    <t>The number of coastal water samples taken for water quality testing, for monitoring purposes, in the municipality</t>
  </si>
  <si>
    <t>Environmental Health Department or relevant municipal department</t>
  </si>
  <si>
    <t xml:space="preserve">As a cumulative measure the 4th quarter should be equivalent of the annual performance. </t>
  </si>
  <si>
    <t>ENV5.2</t>
  </si>
  <si>
    <t>Recreational water quality (inland)</t>
  </si>
  <si>
    <t xml:space="preserve">The goal in the management of inland water systems is to keep the resource suitable for all designated uses, but especially those water bodies designated for intermediate contact recreation. The recreational use of inland water can be affected by health, aesthetic, safety,  and economic concerns. While all are important, the current indicator focusses on human health risks stemming from the presence of microbiological indicator organisms which pose a risk to intermediate contact recreation. </t>
  </si>
  <si>
    <t>The percentage of annual inland recreational water samples taken which met the targeted water quality range for recreational water quality for 'intermediate contact recreation' in terms of the presence of algae, chemical irritants, indicator organisms and pH levels. Recreational inland water quality focuses on human health risks stemming from the presence of microbiological indicator organisms within inland water sources.  This includes those inland bodies of water located in coastal areas, even where adjacent to marine environments. This encompasses all forms of contact recreation excluding activities described for full contact recreation, such as swimming. It is a broad class and includes activities which involve a high degree of water contact, such as water-skiing, canoeing and angling and those which involve relatively little water contact, such as paddling and wading.</t>
  </si>
  <si>
    <t xml:space="preserve">((1) Number of inland water sample tests within the 'targeted range' for  intermediate contact recreational water use/ (2) Total number of sample tests undertaken) </t>
  </si>
  <si>
    <t xml:space="preserve"> This measures the sample tests taken as per the South African Water Quality Guidelines for Recreational Water Use. </t>
  </si>
  <si>
    <t xml:space="preserve">The guidelines provide a targeted range for samples tested as it relates to: Algae, Chemical Irritants, Indicator Organisms and pH. </t>
  </si>
  <si>
    <t>ENV5.2(1)</t>
  </si>
  <si>
    <t>(1) Number of inland water sample tests within the 'targeted range' for intermediate contact recreational water use</t>
  </si>
  <si>
    <t xml:space="preserve">The total number of inland water sample tests which fell within the 'targeted range' in terms of the presence of algae, chemical irritants, indicator organisms and pH levels for intermediate contact recreational use of the water. The guidelines specify targeted measurement ranges for each of the tests run by the municipality and this would refer to those measurements considered acceptable for full or intermediate contact recreational use. </t>
  </si>
  <si>
    <t>Water and Sanitation Department, Environmental Health or relevant department</t>
  </si>
  <si>
    <t>Number of water sample tests</t>
  </si>
  <si>
    <t xml:space="preserve">The municipal standard operating procedure will set out the testing protocols as it relates to standards for the tested elements. </t>
  </si>
  <si>
    <t>ENV5.2(2)</t>
  </si>
  <si>
    <t>(2) Total number of sample tests undertaken</t>
  </si>
  <si>
    <t xml:space="preserve">The total number of recreational inland water quality sample tests undertaken throughout the municipal jurisdiction over the course of the reporting period. </t>
  </si>
  <si>
    <t>ENV5.21</t>
  </si>
  <si>
    <t>Number of inland water samples taken for monitoring purposes</t>
  </si>
  <si>
    <t>Monitoring of the quality of coastal and inland water requires the sampling of different water sources at varying frequencies to allow for a range of tests to determine water quality. By tracking the municipality's efforts to collect those samples, a leading indicator and precondition for effective water quality outcomes is tracked.</t>
  </si>
  <si>
    <t xml:space="preserve">The number of inland water samples taken for monitoring purposes in the municipality. ”Water samples taken”, in this instance, refers to samples that have been taken for water quality testing. This refers to the number of samples tested for all relevant monitoring purposes, it does not refer to the number of itemised tests conducted per sample. </t>
  </si>
  <si>
    <t xml:space="preserve"> (1) Simple count of the number of inland water samples taken for monitoring purposes</t>
  </si>
  <si>
    <t xml:space="preserve">Samples should ideally be informed by a sampling strategy with the intention to take representative samples for the municipal area. Merely producing samples divorced from considerations of representivity could have significant unintended consequences for health outcomes and should be avoided. </t>
  </si>
  <si>
    <t>ENV5.21(1)</t>
  </si>
  <si>
    <t>The number of inland water samples taken for water quality testing, for monitoring purposes, in the municipality</t>
  </si>
  <si>
    <t>ENV7.1</t>
  </si>
  <si>
    <t>Incidence of gastroenteritis in an institution per 100 000 of the population</t>
  </si>
  <si>
    <t>Improved municipal health</t>
  </si>
  <si>
    <t>Incidences</t>
  </si>
  <si>
    <t xml:space="preserve">Periodic municipal inspections of institutions that supply food is one means of reducing the risk outbreaks of diseases that arise from the poor handling of food. By reporting the frequency of these incidents normalised for the population of an area, the extent to which serious communicable diseases occur at an institutional level can be monitored over time and provide an indication whether the municipality is adequately fulfilling its regulatory role in this regard. </t>
  </si>
  <si>
    <t xml:space="preserve">Gastroenteritis at an institution refers to the reported incidence of any one of the following diseases at a residential, educational or health care institution among two or more people: Bacillus cereus (toxin); Campylobacter sp.(bacteria); Clostridium perfringens (toxin); Norovirus (virus); Salmonella sp. (bacteria); Staphylococcus aureus (toxin); and Vibrio parahaemolyticus (bacteria). The metric then provides a ratio of the number of these reported incidents per 100 000 of the population in that area. </t>
  </si>
  <si>
    <t>((1) Number of incidents of gastroenteritis at an institution/ (2)Total population of the municipality) x 100 000</t>
  </si>
  <si>
    <t>This relates to MTSF Priority 3: Education, Skills and Health. Dept. Cooperative Governance District Municipality Consultations with reference to the Communicable Disease Protocol of the Health Department of New South Wales</t>
  </si>
  <si>
    <t xml:space="preserve">None. </t>
  </si>
  <si>
    <t>ENV7.1(1)</t>
  </si>
  <si>
    <t>(1) Number of incidents of gastroenteritis at an institution</t>
  </si>
  <si>
    <t xml:space="preserve">Annual </t>
  </si>
  <si>
    <t>Simple count of the number of reported institutional incidents of gastroenteritis at a residential, educational or health care institution over the period.</t>
  </si>
  <si>
    <t>Municipal health department</t>
  </si>
  <si>
    <t>Number of institutions affected</t>
  </si>
  <si>
    <t xml:space="preserve">One institution can be counted multiple times if the source of the incidents is  separated over time. </t>
  </si>
  <si>
    <t>StatsSA Mid-Year Population Estimate</t>
  </si>
  <si>
    <t>ENV7.11</t>
  </si>
  <si>
    <t>Percentage of all registered food premises inspected for compliance to relevant legislation</t>
  </si>
  <si>
    <t>Percentage of food premises</t>
  </si>
  <si>
    <t xml:space="preserve">Periodic municipal inspections of institutions that supply food is one means of reducing the risk outbreaks of diseases that arise from the poor handling of food. By planning for inspections and reporting back on the number of facilities inspected as per the plan, the municipality tracks the extent to which it is fulfilling its monitoring and regulation role with regards to food safety. </t>
  </si>
  <si>
    <t xml:space="preserve">The number of all food supplier premises that have been inspected for compliance by a municipal health practitioner. A food supplier premise refers to factories, retail outlets, cafes, restaurants, informal food traders, and others. Each are inspected in relation to specific regulations in relation to compliance with a Certificate of Acceptability.  This is a as percentage of all food premise institutions registered with the municipality. </t>
  </si>
  <si>
    <t>((1) Number of registered food premises inspected for compliance / (2) Number of registered food premises)</t>
  </si>
  <si>
    <t xml:space="preserve">This relates to MTSF Priority 3: Education, Skills and Health. Dept. Cooperative Governance District Municipality Consultations </t>
  </si>
  <si>
    <t xml:space="preserve">Consultations indicated municipalities are not yet in a position to report on this indicator, although District officials indicated they may be. The indicator readiness has nevertheless been allocated at Tier 3 cautiously. </t>
  </si>
  <si>
    <t>ENV7.11(1)</t>
  </si>
  <si>
    <t>(1) Number of registered food premises inspected for compliance</t>
  </si>
  <si>
    <t xml:space="preserve">Simple count of registered food premises (all categories) that had been inspected for compliance with relevant legislation by the municipality over the course of the financial year. It is common practice to inspect a food premise more than on time but this counts premises with at least one inspection, rather than the number of inspections. </t>
  </si>
  <si>
    <t>Municipal registry</t>
  </si>
  <si>
    <t>Food premises</t>
  </si>
  <si>
    <t>Municipality should stipulate what constitutes an inspection and what legislation applies. This does not double-count multiple inspections of the same food premise.</t>
  </si>
  <si>
    <t>ENV7.11(2)</t>
  </si>
  <si>
    <t>(2) Number of registered food premises</t>
  </si>
  <si>
    <t>Simple count of food premises (all categories) registered with the municipality as at the end of the financial year.</t>
  </si>
  <si>
    <t>Municipal registry of food premises or relevant department</t>
  </si>
  <si>
    <t>HS1.1</t>
  </si>
  <si>
    <t>Percentage of households living in adequate housing</t>
  </si>
  <si>
    <t>Improved access to adequate housing</t>
  </si>
  <si>
    <t xml:space="preserve">Government seeks to increase the number of households residing in adequate housing in line with constitutional imperatives and the strategic goals over the medium term. </t>
  </si>
  <si>
    <t xml:space="preserve">Adequate housing' has seven elements: legal security of tenure, services, affordability, habitability, accessibility, location and cultural adequacy. For the purposes of this indicator, adequate housing is defined as 'formal' housing in terms of the Statistics South Africa definition used in the General household Survey, which is "A structure built according to approved plans, i.e. house on a separate stand, flat or apartment, townhouse, room in backyard, rooms or flatlet elsewhere", thereby excluding informal (whether in in informal settlement or back yard) and traditional dwellings. The indicator is therefore the number of households residing in formal dwellings as a percentage of the total number of households within the municipality. </t>
  </si>
  <si>
    <t xml:space="preserve">((1) Number of households in formal dwellings / (2) Total number of households within the municipality) </t>
  </si>
  <si>
    <t>The indicator originates with MTSF: Priority 5: Spatial integration, Human settlements and local government. It is aligned in terms of the Outcome- Adequate housing and improved quality living environments.   This can be seen as the inverse of ISO 37120 indicator 15.1 titled "Percentage of city population living in slums" and the inverse of the SDG indicator 11.1.1 titled "Proportion of urban population living in slums, informal settlements or inadequate housing"</t>
  </si>
  <si>
    <t>The calculation is easily done using both a numerator and denominator obtained from the StatsSA General Household Survey.</t>
  </si>
  <si>
    <t>HS1.1(1)</t>
  </si>
  <si>
    <t>(1) Number of households that live in formal dwellings</t>
  </si>
  <si>
    <t>Refers to the number of self-identified 'households' residing in formal dwelling, defined in the StatsSA General Household survey as a structure built according to approved plans, i.e. house on a separate stand, flat or apartment, townhouse, room in backyard, rooms or flatlet elsewhere. Contrasted with informal dwelling and traditional dwelling.</t>
  </si>
  <si>
    <t>HS1.1(2)</t>
  </si>
  <si>
    <t>HS1.11</t>
  </si>
  <si>
    <t>Number of housing units</t>
  </si>
  <si>
    <t>Municipalities have a key role to play in facilitating the development of human settlements, particularly for the poor and historically disadvantaged. Municipalities have been accredited to an extent, but do not yet have full functional responsibility for constructing housing units as part of the national housing programmes using the Human Settlements Development Grant. It is nevertheless important to have a full, municipality-wide indication of the number of new housing units delivered within the municipal area through various housing programmes. The indicator therefore seeks to track an annual performance output for subsidised housing units constructed within the municipal area.</t>
  </si>
  <si>
    <t>The number of all subsidised housing units (in terms of minimum levels of service) constructed within the municipal area in the reporting period. Constructed within the municipal area refers to all housing units with finished construction within the municipal area built in terms of the various Human Settlements Programmes for which the Provincial Government receives the Human Settlements Development Grant (HSDG). This refers to any unit in which a subsidisation on the housing unit is provided, inclusive of all human settlements programmes.</t>
  </si>
  <si>
    <t>(1)Number of all subsidised housing units constructed within the municipal area</t>
  </si>
  <si>
    <t>The indicator originates with MTSF: Priority 5: Spatial integration, human settlements and local government. It is aligned in terms of the Outcome- Adequate housing and improved quality living environments and the indicator "No. of housing units and typologies provided".</t>
  </si>
  <si>
    <t>There may be housing units built within the municipal area for which the municipality is the developer. However, because the measure is intended to provide one, municipal-wide measure of the number of housing units constructed, this will rely on the provincial government to provide a comprehensive measure of the construction of housing units using the various human settlements programmes. It is important that the number of housing units constructed be comprehensive for the entire municipal area.</t>
  </si>
  <si>
    <t>HS1.11(1)</t>
  </si>
  <si>
    <t>(1) Number of all subsidised housing units constructed within the municipal area</t>
  </si>
  <si>
    <t xml:space="preserve">The number of all serviced, subsidised housing units (in terms of minimum levels of service) constructed within the municipal area. It is inclusive of any human settlements programme in which housing units have been constructed within the municipal area in the period. It measures housing units for which construction is finished, not those housing units still in progress. </t>
  </si>
  <si>
    <t>Housing Subsidy System</t>
  </si>
  <si>
    <t>As the data element seeks to provide a municipal-wide measure, inclusive of all housing units delivered by the municipality as developer and/or by the provincial department and its implementing agents, this information is sourced centrally by the National Department of Human Settlements. This figure should then be able to be disaggregated across the housing typologies for sub-measures.</t>
  </si>
  <si>
    <t>HS1.12</t>
  </si>
  <si>
    <t xml:space="preserve">Number of serviced sites </t>
  </si>
  <si>
    <t>Number of serviced sites</t>
  </si>
  <si>
    <t>HS1.12(1)</t>
  </si>
  <si>
    <t>Municipal basic service departments in coordination with housing department or other relevant departments</t>
  </si>
  <si>
    <t>As above.</t>
  </si>
  <si>
    <t>HS1.13</t>
  </si>
  <si>
    <t xml:space="preserve">Hectares of land acquired for human settlements in the municipal area </t>
  </si>
  <si>
    <t>Hectares of land area</t>
  </si>
  <si>
    <t xml:space="preserve">The indicator measures the hectares of land acquired by the municipality for the purpose of human settlement development in the municipal area, and inclusive of all land acquired in designated areas for spatial prioritisation. This is a critical enabler for various housing programmes. Acquired land should be developed in line with the human settlements needs of the municipal area, with attention given to where that land is located in relation to Priority Housing Development areas and any other prioritised areas. </t>
  </si>
  <si>
    <t xml:space="preserve">Hectares of land acquired for human settlements development within the municipal area. Therefore, this refers to land acquired in an agreement between at least two parties for which purchase and sales agreement or donation agreements, expropriation notices, or development rights agreements have been concluded. The land is understood to have been acquired with the intention of advancing human settlements development within the municipal area, subject to the subsequent completion of any outstanding planning and approval processes. </t>
  </si>
  <si>
    <t>(1) Total land area (in hectares) acquired for human settlement within the municipal area</t>
  </si>
  <si>
    <t>The indicator originates with MTSF: Priority 5: Spatial integration, Human settlements and local government. It is aligned in terms of the Outcome-Sustainable land reform and the indicator "Hectares of land redistributed or acquired and or allocated for agrarian transformation, industrial parks, human settlements and rural development".</t>
  </si>
  <si>
    <t xml:space="preserve">Where land is acquired in square meters it should be converted into hectares. </t>
  </si>
  <si>
    <t>HS1.13(1)</t>
  </si>
  <si>
    <t xml:space="preserve"> (1) Total land area (in hectares) acquired for human settlement within the municipal area </t>
  </si>
  <si>
    <t>A simple count of the total land area (in hectares) acquired for human settlements within the municipal area. Acquisition refers to land purchased and transferred with the purpose or intention of human settlements development. This refers to land acquired in an agreement between at least two parties for which transfer documents have been registered at the Title Deeds Office or in terms of donation agreements, expropriation notices, or development rights agreements. The land is understood to have been acquired with the intention of advancing human settlements development within the municipal area, subject to the subsequent completion of any outstanding planning and approval processes.</t>
  </si>
  <si>
    <t xml:space="preserve">Municipal Planning Department, Municipal Records or relevant department. </t>
  </si>
  <si>
    <t>HS1.2</t>
  </si>
  <si>
    <t>Title deed backlog ratio</t>
  </si>
  <si>
    <t xml:space="preserve">Ratio: serviced stands completed to property title backlog </t>
  </si>
  <si>
    <t>The provision of title deeds for subsidised housing is the most secure form of tenure and is integral to asset value formation for beneficiaries of subsidised housing. It is required for legal transfer once the requisite period has passed and is necessary as collateral for loans against the asset. There have been historic problems with delays in issuing title deeds for subsidised housing units, with the result that these households do not enjoy the benefits of security of tenure. This ratio will indicate in the first instance, the number of completed sites for which there may not yet be registered title, i.e. the maximum backlog that should occur. It then compares this figure with the number of completed subsidised serviced stands for which title deeds have not been registered (the backlog).</t>
  </si>
  <si>
    <t xml:space="preserve">The number of serviced residential stands completed by the State (including Municipal/Provincial/National) in a single financial year, compared to the number of serviced residential stands (with or without top structures) historically provided by the State (including Municipal/Provincial/National) for which titled deeds have not yet been registered. </t>
  </si>
  <si>
    <t>(1) Number of serviced residential stands completed through state subsidised programmes in the same financial year within the municipality : ((2) Number of serviced residential stands completed through state subsidised programmes within the municipality historically - (3) Number of title deeds registered in the Deeds Office for serviced residential stands completed through state subsidised programmes within the municipality historically)</t>
  </si>
  <si>
    <t>The indicator originates with MTSF: Priority 5: Spatial integration, Human settlements and local government. It is aligned in terms of the Outcome- Eradicate backlog and issuing of title deeds. This indicator speaks to the backlog of registrations.</t>
  </si>
  <si>
    <t xml:space="preserve">The period covered by the deeds registrar should coincide with the period covered by the Housing Subsidy System. Includes all serviced stands (with or without top structures) provided by the municipality and the province. </t>
  </si>
  <si>
    <t>HS1.2(1)</t>
  </si>
  <si>
    <t>(1) Number of serviced residential stands completed through state subsidised programmes in the same financial year within the municipality</t>
  </si>
  <si>
    <t>A serviced residential stand completed on the Housing Subsidy System in the financial year. It includes sectional title units where applicable. Includes municipal and provincial housing projects.</t>
  </si>
  <si>
    <t>Number of serviced residential stands</t>
  </si>
  <si>
    <t xml:space="preserve">Serviced stands should only be counted once. If a serviced stand is completed in one financial year, and a top structure completed in another financial year, the stand should not be counted a second time. If a stand is serviced and a top structure is provided in the same financial year, it should be counted once in that year. </t>
  </si>
  <si>
    <t>HS1.2(2)</t>
  </si>
  <si>
    <t>(2) Number of serviced residential stands completed through state subsidised programmes within the municipality historically</t>
  </si>
  <si>
    <t>A serviced residential stand completed on the Housing Subsidy System. It includes sectional title units where applicable. Includes municipal and provincial housing projects.</t>
  </si>
  <si>
    <t xml:space="preserve">Serviced stands should only be counted once. If a serviced stand is completed in one financial year, and a top structure completed in another financial year, the stand should not be counted a second time. If a stand is serviced and a top structure is provided in the same financial year, it should be counted once in that year. Data collection should coincide with data element 3. </t>
  </si>
  <si>
    <t>HS1.2(3)</t>
  </si>
  <si>
    <t>(3) Number of title deeds registered in the Deeds Office for serviced residential stands completed through state subsidised programmes within the municipality historically</t>
  </si>
  <si>
    <t>The provision of a legal deed constituting evidence of a right, to ownership of a property, issued for stands located in a municipality. It includes the provision of sectional title deeds where applicable. All title deeds issued in the period covered by the HSS are to be included. Includes titles for serviced sites and subsidised housing provided by the municipality and the province and excludes market housing.</t>
  </si>
  <si>
    <t>Deeds registrar</t>
  </si>
  <si>
    <t>Number of title deeds registered</t>
  </si>
  <si>
    <t>The data should be collected once per year to correspond with the same period reflecting for data element 2.</t>
  </si>
  <si>
    <t>HS1.21</t>
  </si>
  <si>
    <t>Average number of days taken to register the title deed</t>
  </si>
  <si>
    <t>Number of days: Title deed</t>
  </si>
  <si>
    <t xml:space="preserve">The provision of title deeds for subsidised housing is the most secure form of tenure and is integral to asset value formation for beneficiaries of subsidised housing. It is required for legal transfer once the requisite period has passed and is necessary as collateral for loans against the asset. Delays in the issue of title deeds are commonplace and this indicator will measure the processing efficiency between completion of the housing and formal register of the title deed. </t>
  </si>
  <si>
    <t>The indicator measures the average number of days it takes to register a title deed for subsidised housing beneficiaries in the municipality, from the date of completion of the house until the date of formal registration at the deeds register, on average per housing unit completed within the municipality. Applies only to housing units completed by the municipality. Includes all deeds registered in a financial year, regardless of which financial year the housing unit was completed. The indicator only refers to title deeds issued since the introduction of the indicator.</t>
  </si>
  <si>
    <t>(1) Sum of the number of days between the completion date of a subsidised housing unit on the Housing Subsidy System and the registration date of the title deed registered in the deeds office for the same unit for all subsidised housing units registered in the financial year/ (2) Number of subsidised housing units registered in the financial year.</t>
  </si>
  <si>
    <t xml:space="preserve">The indicator originates with MTSF: Priority 5: Spatial integration, Human settlements and local government. It is aligned in terms of the Outcome- Eradicate backlog and issuing of title deeds. This indicator is a measure of efficiency related to the registration of title deeds. </t>
  </si>
  <si>
    <t xml:space="preserve">For each title deed for a subsidised unit or stand that is completed by a municipality and registered in the period of assessment, the number of days between the date of registration and the date of completion, as registered on the Housing Subsidy System, must be calculated. These numbers of days are then summed for the whole year to get a total number of days. The total number of days is then divided by the number of title deeds registered to obtain an average number of days per deed registration.
The indicator need not include historic backlogs for </t>
  </si>
  <si>
    <t>HS1.21(1)</t>
  </si>
  <si>
    <t>(1) Sum of the number of days between the completion date of a subsidised housing unit on the Housing Subsidy System and the registration date of the title deed registered in the deeds office for the same unit for all subsidised housing units registered in the financial yea</t>
  </si>
  <si>
    <t xml:space="preserve">The sum of the difference in days between the completion of a subsidised housing unit and the handover date of the title deed on the Housing Subsidy System, for all housing units registered in the deeds register in the municipal financial year. </t>
  </si>
  <si>
    <t>Number of days</t>
  </si>
  <si>
    <t>All delivered subsidised housing units registered in the period of assessment should be included, regardless of the financial year in which the unit was completed.</t>
  </si>
  <si>
    <t>HS1.21(2)</t>
  </si>
  <si>
    <t>(2) Number of municipality-delivered subsidised stands and housings units registered in the deeds register</t>
  </si>
  <si>
    <t>The total number of municipality-delivered stands and housing units registered in the deeds register in the period of assessment.</t>
  </si>
  <si>
    <t>Number of subsidised stands and housing units registered</t>
  </si>
  <si>
    <t xml:space="preserve">Excludes stands and units delivered by the Province. </t>
  </si>
  <si>
    <t>HS1.22</t>
  </si>
  <si>
    <t>Number of title deeds registered to beneficiaries</t>
  </si>
  <si>
    <t>Number of title deeds registrations</t>
  </si>
  <si>
    <t xml:space="preserve">The provision of title deeds for subsidised housing is the most secure form of tenure and is integral to asset value formation for beneficiaries of subsidised housing. It is required for legal transfer once the requisite period has passed and is necessary as collateral for loans against the asset. Measuring the number of title deeds that have been registered in relation to state-subsidised housing is a way of ensuring housing access enjoys the full benefits and security of tenure associated with the asset. However, registration is just one step in a process and is part of what is within the control of the municipality to plan for and report against. The turnaround time and issuance of those title deeds, remains outside the control of the municipality and therefore reflect separately as 'Shared' and 'Lower order' indicators respectively. </t>
  </si>
  <si>
    <t xml:space="preserve">The number of title deeds registered to beneficiaries within a municipality during the period under assessment. A title deed is a document that proves legal ownership of a property in South Africa. This refers to title deeds registered to beneficiaries of human settlements programmes within the municipal area. </t>
  </si>
  <si>
    <t>Simple count of the (1) number of title deeds registered to beneficiaries within a municipality in the period under assessment</t>
  </si>
  <si>
    <t xml:space="preserve">The indicator originates with MTSF: Priority 5: Spatial integration, Human settlements and local government. It is aligned in terms of the Outcome- Eradicate backlog and issuing of title deeds. This indicator is consistent with the measure "No. of title deeds registered". </t>
  </si>
  <si>
    <t xml:space="preserve">No notes on the calculation. </t>
  </si>
  <si>
    <t>The indicator measures registrations as a proxy for issuance of the title deed, which is outside the control of the municipality. The actual issuance of title deeds reflects as a 'Lower order' indicator and is tracked separately .</t>
  </si>
  <si>
    <t>HS1.22(1)</t>
  </si>
  <si>
    <t>(1) Number of title deeds registered to beneficiaries within a municipality in the period under assessment</t>
  </si>
  <si>
    <t xml:space="preserve">A simple count of the number of title deeds registered to beneficiaries within a municipality during the period under assessment. A title deed is a document that proves legal ownership of a property in South Africa. This refers to title deeds registered to beneficiaries of human settlements programmes within the municipal area. </t>
  </si>
  <si>
    <t>Municipal housing department or relevant departments</t>
  </si>
  <si>
    <t xml:space="preserve">No notes. </t>
  </si>
  <si>
    <t>HS1.3</t>
  </si>
  <si>
    <t>Percentage of informal settlements upgraded to Phase 3</t>
  </si>
  <si>
    <t xml:space="preserve">Percentage of informal settlements </t>
  </si>
  <si>
    <t xml:space="preserve">Providing security of tenure to inhabitants of informal settlements is integral to the upliftment of communities. Security of tenure provides the household with a fixed asset, surety of location and the incentive to invest in the incremental upgrading of their property and wider community. Security of tenure is provided incrementally, with the first step being recognition by the municipality and then targeting for upgrading. </t>
  </si>
  <si>
    <t xml:space="preserve">This indicator measures the percentage of informal settlements upgraded to Phase 3, in terms of the Housing Code- Upgrading Informal Settlements, Phase 3: Detailed planning, land rehabilitation and provision of permanent services. "…Upgraded to Phase 3" is achieved when all the milestones as per Upgrading Informal Settlements Phase 3 have been implemented within an informal settlements. </t>
  </si>
  <si>
    <t>((1) Number of informal settlements that have been upgraded to Phase 3 / (2) Total number of known informal settlements in the municipality)</t>
  </si>
  <si>
    <t>The indicator originates with MTSF: Priority 5: Spatial integration, Human settlements and local government. It is aligned in terms of the Outcome- Adequate housing and improved quality living environments and is matched to the indicator "No. of informal settlements formalised/ upgraded to Phase 3 of the Informal Settlements Upgrading Programme".</t>
  </si>
  <si>
    <t xml:space="preserve">The indicator relies on the municipality's knowledge of informal settlements within its municipal area and those known to it. </t>
  </si>
  <si>
    <t>HS1.3(1)</t>
  </si>
  <si>
    <t>(1) Number of informal settlements that have been upgraded to Phase 3</t>
  </si>
  <si>
    <t xml:space="preserve">The total number of informal settlements that have been upgraded to Phase 3 in terms of the National Housing Code- Upgrading Informal Settlements. Phase 3 sets out a series of milestones which once implemented, constitute 'upgraded to phase 3' for the informal settlement. </t>
  </si>
  <si>
    <t>Municipal housing department or informal settlements upgrading division</t>
  </si>
  <si>
    <t xml:space="preserve">This data element is also required in relation to MTSF reporting. 
</t>
  </si>
  <si>
    <t>HS1.3(2)</t>
  </si>
  <si>
    <t>(2) Total number of known informal settlements in the municipality</t>
  </si>
  <si>
    <t xml:space="preserve">The number of known informal settlements in the municipal area. This is inclusive of informal settlements that may be planned for enumeration and classification, as well as those informal settlements for which relocation is the only viable option due to their location. </t>
  </si>
  <si>
    <t>Housing Department or Informal settlements upgrading division</t>
  </si>
  <si>
    <t xml:space="preserve">This data reflects what is known by the municipality in terms of however it chooses to define discrete informal settlement areas. All informal settlements known within the baseline of this denominator should remain included within it even after they are no longer deemed 'informal' to provide a measure against the total number of informal settlements over the medium term. 
</t>
  </si>
  <si>
    <t>HS1.31</t>
  </si>
  <si>
    <t>Number of informal settlements assessed (enumerated and classified)</t>
  </si>
  <si>
    <t xml:space="preserve">Providing security of tenure to inhabitants of informal settlements is integral to the upliftment of communities. By classifying informal settlements according to the UISP the settlements are comprehensively appraised, enumerated and marked for intervention in the form of upgrade or relocation. This classification is an important pre-requisite for incremental security of tenure on a tenure spectrum. </t>
  </si>
  <si>
    <t>The number of designated informal settlements within the municipal area enumerated and classified according to the NUSP categorisation, or equivalent. Enumeration includes the collection of household level data of informal settlement residents, as well as the levels and status of services in the settlement.</t>
  </si>
  <si>
    <t>Simple count of the (1) number of informal settlements enumerated and classified according to the UISP categorisation, or equivalent, in the period under assessment.</t>
  </si>
  <si>
    <t>The indicator originates with MTSF: Priority 5: Spatial integration, Human settlements and local government. It is aligned in terms of the Outcome- Adequate housing and improved quality living environments.</t>
  </si>
  <si>
    <t>Settlements for which only a dwelling count is available should not be included. Settlements need to have been enumerated and classified according to the NUSP classification, or equivalent, in the financial year in order to be counted.</t>
  </si>
  <si>
    <t xml:space="preserve">The indicator does not currently distinguish between the size of an informal settlement. It treats all designated informal settlements equally, regardless of size. </t>
  </si>
  <si>
    <t>HS1.31(1)</t>
  </si>
  <si>
    <t>(1) Number of informal settlements enumerated and classified according to the UISP categorisation, or equivalent.</t>
  </si>
  <si>
    <t>The number of designated informal settlements within the municipal area enumerated and classified according to the UISP, or equivalent classification, within the municipal area in the period under assessment.</t>
  </si>
  <si>
    <t>Municipal department responsible for informal settlements</t>
  </si>
  <si>
    <t xml:space="preserve">Once all informal settlements in the municipality have been enumerated and classified the value of this indicator is limited and it should be revised. </t>
  </si>
  <si>
    <t>HS1.32</t>
  </si>
  <si>
    <t>Number of informal settlements upgraded to Phase 2</t>
  </si>
  <si>
    <t xml:space="preserve">Number of informal settlements </t>
  </si>
  <si>
    <t xml:space="preserve">Municipalities undertake in situ upgrading in terms of section 3(4) (g) of the Housing Act of 1997. The National Housing Code sets out distinct phases to deal with the process and procedure of in situ upgrading of informal settlements within municipal jurisdiction. This is inclusive of the provision of security of tenure, basic municipal services, social and economic amenities and the empowerment of residents in informal settlements to take control of housing development directly applicable to them. The indicator tracks those informal settlements which have achieved 'Phase 2: Project Initiation' of the upgrading process, inclusive of all the composite steps for that settlement. Achieving phase 2 is considered a proxy for progress in terms of formalisation and is indicative of at least some areas of the informal settlement being able to start Phase 3 upgrading. </t>
  </si>
  <si>
    <t xml:space="preserve">This indicator measures the number of informal settlements upgraded to Phase 2, in terms of the Housing Code- Upgrading Informal Settlements, Phase 2: Project Initiation. "…Upgraded to Phase 2" is achieved when all the milestones as per Upgrading Informal Settlements Phase 2 have been implemented within an informal settlement. This is inclusive of the following: acquisition of land where required; undertaking of a clear socio-economic and demographic profile/survey of the settlement; establishing an agreement between the community and municipality; installation of interim services to provide basic water and sanitation services to households on an interim basis; conducting of pre-planning studies to determine detailed geotechnical conditions and the undertaking of an environmental impact assessment to support planning processes. </t>
  </si>
  <si>
    <t xml:space="preserve">(1) Number of informal settlements that have been upgraded to Phase 2 in terms of the National Housing Code- Upgrading Informal Settlements </t>
  </si>
  <si>
    <t>The indicator originates with MTSF: Priority 5: Spatial integration, Human settlements and local government. It is aligned in terms of the Outcome- Adequate housing and improved quality living environments and is similar to the indicator "No. of informal settlements formalised/ upgraded to Phase 3 of the Informal Settlements Upgrading Programme".</t>
  </si>
  <si>
    <t xml:space="preserve">The indicator is dependent upon the municipality confirming all Phase 2 milestones for an informal settlement have been achieved, as per its Standard Operating Procedures. </t>
  </si>
  <si>
    <t xml:space="preserve">The indicator only tracks those informal settlements for which Phase 2 has been completed. </t>
  </si>
  <si>
    <t>HS1.32(1)</t>
  </si>
  <si>
    <t>(1) Number of informal settlements that have been upgraded to Phase 2 in terms of the National Housing Code- Upgrading Informal Settlements</t>
  </si>
  <si>
    <t>The total number of informal settlements that have been upgraded to Phase 2 in terms of the National Housing Code- Upgrading Informal Settlements. Phase 2 sets out a series of milestones which once implemented, constitute 'upgraded to phase 2' for the informal settlement. This is inclusive of the following: acquisition of land where required; undertaking of a clear socio-economic and demographic profile/survey of the settlement; establishing an agreement between the community and municipality; installation of interim services to provide basic water and sanitation services to households on an interim basis; conducting of pre-planning studies to determine detailed geotechnical conditions and the undertaking of an environmental impact assessment to support planning processes.</t>
  </si>
  <si>
    <t>Housing Department or Informal settlements upgrading division or relevant department</t>
  </si>
  <si>
    <t xml:space="preserve">The MTSF requests informal settlements upgraded to Phase 3 and this is an interim step along the way. 
</t>
  </si>
  <si>
    <t>HS2.1</t>
  </si>
  <si>
    <t>Percentage of property market transactions in the gap and affordable housing market range</t>
  </si>
  <si>
    <t>Improved functionality of the residential property market</t>
  </si>
  <si>
    <t>Percentage of unit residential transactions</t>
  </si>
  <si>
    <t xml:space="preserve">South African urban areas tend to have large property market distortions, due to a number of historical and current market interventions. The result is a residential property market which is commonly exclusionary of middle and lower income households due to a shortage of appropriate, well located, housing stock. The results of this shortage are market phenomena including the growth of the 'gap market', residential down-raiding, and a contributing factor to the proliferation of informal backyard housing as well as informal settlements. In order to address these urban issues, all urban municipalities, which are experiencing significant population growth, require increased supply of available stock across almost all income groups. This indicator is designed to measure the progress in achieving this by measuring the proportion of gap and affordable housing market transactions specifically. This reflects both the demand and supply dynamics of the municipality and by proxy the stock available to specific income groups. This not only supports an indicator of progress but further informs intervention requirements. </t>
  </si>
  <si>
    <t xml:space="preserve">The indicator measures the number of unit residential transactions per financial year for all properties within the municipal area falling within the affordable housing market range (affordable and gap housing in the range of&gt;R150k and &lt;R500k property value). This number is divided by the total number of unit residential transactions within the municipal area. The result is an indicator which shows a resulting combination of supply and demand for the gap market within the overall property market. </t>
  </si>
  <si>
    <t xml:space="preserve">((1) Number of unit residential transactions &gt;R150k and &lt;R500k / (2) Total number of unit residential transactions within the municipal area) </t>
  </si>
  <si>
    <t xml:space="preserve">The indicator originates with MTSF: Priority 5: Spatial integration, Human settlements and local government. It is aligned in terms of the Outcome- Adequate housing and improved quality living environments. </t>
  </si>
  <si>
    <t>The value of the housing is linked to the income bracket that defines the gap and affordable housing market. If the income band changes for the household the value for the gap and affordable housing market band will need to change as well.</t>
  </si>
  <si>
    <t>HS2.1(1)</t>
  </si>
  <si>
    <t>(1) Number of unit residential transactions &gt;R150k and &lt;R500k</t>
  </si>
  <si>
    <t xml:space="preserve">This is a count of all residential unit transactions within the municipality with a value  &gt;R150k and &lt;R500k over the financial year. </t>
  </si>
  <si>
    <t>Municipal valuation roll (and supplementary valuation rolls)</t>
  </si>
  <si>
    <t>Number of unit residential transactions</t>
  </si>
  <si>
    <t xml:space="preserve">There may be a delay in the capturing of transactions as reflected on the municipal valuation roll, so the last available data from the municipal valuation roll and supplementary valuation roll(s) should be utilised in this regard. </t>
  </si>
  <si>
    <t>HS2.1(2)</t>
  </si>
  <si>
    <t>(2) Total number of unit residential transactions within the municipal area</t>
  </si>
  <si>
    <t>All residential unit transaction values within the municipality over the year as reflected on the municipal valuation roll or supplementary valuation rolls</t>
  </si>
  <si>
    <t>HS2.11</t>
  </si>
  <si>
    <t>Number of FLISP opportunities in the affordable gap market</t>
  </si>
  <si>
    <t>Number of FLISP opportunities on government facilitated developments</t>
  </si>
  <si>
    <t xml:space="preserve">South African urban areas tend to have large property market distortions, due to a number of historical and current market interventions. The result is a residential property market which is commonly exclusionary of middle and lower income households due to a shortage of appropriate, well located, housing stock. The results of this shortage are market phenomena including the growth of the 'gap market', residential down-raiding, and a contributing factor to the proliferation of informal backyard housing as well as informal settlements. This indicator is designed to measure the progress in taking-up state facilitated, subsidised housing opportunities for first-time home buyers in the gap market range. Municipalities have a role in development of housing stock for FLISP buyers as well as supporting a communication and referral strategy targeting prospective FLISP beneficiaries, although they are not directly involved in the administration of the subsidy itself. </t>
  </si>
  <si>
    <t>The number of FLISP opportunities on government facilitated residential developments in the affordable gap market. FLISP is the Finance Linked Individual Subsidy Programme (FLISP) programme, which is a housing subsidy for first-time home buyers to assist with purchasing a home for households earning between R3501-R22 000 per month. The affordable gap market refers to housing which costs  &gt;R150k and &lt;R500k. A FLISP opportunity is understood as occurring when a beneficiary is approved for a FLISP subsidy in relation to a government facilitated housing development.</t>
  </si>
  <si>
    <t xml:space="preserve">A simple count of the (1) number of FLISP opportunities for government facilitated developments in the affordable gap market within the municipal area, in the reporting period </t>
  </si>
  <si>
    <t>The indicator originates with MTSF: Priority 5: Spatial integration, Human settlements and local government. It is aligned in terms of the Outcome- Adequate housing and improved quality living environments. This indicator refers to government facilitated FLISP opportunities as part of the indicator "Number of households that received financial assistance and purchased units through FLISP".</t>
  </si>
  <si>
    <t>No calculation notes.</t>
  </si>
  <si>
    <t xml:space="preserve">There will be more FLISP opportunities taken up in a municipal area than those facilitated by the municipality, but the intention is to acknowledge and plan for municipal contribution to the facilitation of these opportunities. </t>
  </si>
  <si>
    <t>HS2.11(1)</t>
  </si>
  <si>
    <t xml:space="preserve">(1) Number of FLISP opportunities for government facilitated developments in the affordable gap market within the municipal area, in the reporting period </t>
  </si>
  <si>
    <t>National Department of Human Settlements</t>
  </si>
  <si>
    <t>Number of FLISP opportunities</t>
  </si>
  <si>
    <t xml:space="preserve">There will be more FLISP opportunities taken up in a municipal area than those facilitated by the municipality, but the intention is to acknowledge and plan for municipal contribution to the facilitation of these opportunities. This is reliant on disaggregated reporting by the national department of Human Settlements. </t>
  </si>
  <si>
    <t>HS2.2</t>
  </si>
  <si>
    <t>Percentage of residential properties in the subsidy market</t>
  </si>
  <si>
    <t>Percentage of rateable residential properties</t>
  </si>
  <si>
    <t>This indicator is designed to track the percentage of residential properties within the subsidy housing market municipality wide. As an ongoing indicator it monitors the extent to which the municipality's residential property population is made up of state subsidised housing, or those who would qualify for it.  It further assists in informing financial sustainability of the municipality's rates income and cross-subsidisation requirements.</t>
  </si>
  <si>
    <t xml:space="preserve">This indicator measures the total number of formalised residential properties on the municipal valuation roll valued at R150 000 or less- what is commonly recognised as the subsidy market range. All residential properties, including those that are zero-rated, are considered within this indicator. This number is divided by the total number of residential properties on the municipal valuation roll (and supplementary valuation roll). </t>
  </si>
  <si>
    <t xml:space="preserve">((1) Number of residential properties  valued at R150 000* or less on the latest municipal valuation roll (and supplementary valuation roll) / (2) Total number of residential properties within the municipal area on the latest municipal valuation roll) </t>
  </si>
  <si>
    <t xml:space="preserve">The indicator relies on the municipal valuation roll as its framing of the population. In years where the municipal valuation roll is not updated, properties from the supplementary valuation roll for that year, and any interim years, should be included as part of the official municipal valuation roll. *Although the subsidy market is currently understood as R150 000 or less, provision is made for this value to be adjusted on the basis of official policy. </t>
  </si>
  <si>
    <t xml:space="preserve">Zero-rated (i.e. indigent) properties are to be included in this calculation as well. There might be a lag in the processing of gap housing, as there is a timing difference between when it makes it onto the municipal valuation roll. The indicator definition may also need to be revised as or when the threshold for subsidy changes. Refer to the municipal Standard Operating Procedure for clarity within the municipality. </t>
  </si>
  <si>
    <t>HS2.2(1)</t>
  </si>
  <si>
    <t>(1) Number of residential properties valued at R150 000 or less on the latest municipal valuation roll (and supplementary valuation roll)</t>
  </si>
  <si>
    <t>This indicator measures all residential properties captured on the municipal valuation (and supplementary valuation roll) valued at R150 000 or less, with sectional title properties counted individually.</t>
  </si>
  <si>
    <t>Municipal valuation roll (and supplementary valuation roll)</t>
  </si>
  <si>
    <t>Number of residential property units</t>
  </si>
  <si>
    <t>HS2.2(2)</t>
  </si>
  <si>
    <t>(2) Total number of residential properties within the municipal area on the latest municipal valuation roll</t>
  </si>
  <si>
    <t>All residential units within the municipality as reflected on the municipal valuation roll (and supplementary valuation roll).</t>
  </si>
  <si>
    <t>HS2.21</t>
  </si>
  <si>
    <t>Number of residential properties developed through state-subsidised human settlements programmes entering the municipal valuation roll</t>
  </si>
  <si>
    <t>Number of subsidised residential properties entering the valuation roll</t>
  </si>
  <si>
    <t xml:space="preserve">This indicator is designed to track the creation of formalised, rateable, residential properties subsidised by the state in a municipality. A rateable residential property receives services from the municipality and in return the municipality collects revenue. This is an important component of a functional property market since the lack of services inhibits the value of the asset. A municipality's financial viability is also linked to its rates base. Tracking the formalisation of state subsidised residential properties onto the municipal valuation roll provides an indication of whether state-subsidised developments are enhancing the financial viability of the municipality (if not immediately, then in the future) and increasing the formal property market in the low-income band. The indicator is formulated with the understanding that even properties that are not yet yielding rates revenue for the municipality, may eventually do so over time. </t>
  </si>
  <si>
    <t xml:space="preserve">The indicator is defined as the number of residential properties that directly benefited from state-subsidised human settlements programmes that have entered the municipal valuation roll, inclusive of the supplementary valuation roll. This includes “zero-rated” properties that enter the municipal valuation roll after completion of state-subsidised human settlements development outputs (e.g. housing units). It is inclusive of properties developed through informal settlement upgrading and formalisation processes that result in properties being added to the municipal valuation roll.  </t>
  </si>
  <si>
    <t xml:space="preserve">A simple count of (1) the number of all residential properties that have benefited from state-subsidised human settlements programmes that have entered the municipal valuation roll </t>
  </si>
  <si>
    <t xml:space="preserve">All new entries to the municipal valuation roll that have benefited from state subsidies should correspond with data on the housing subsidy system, albeit with an administrative processing lag determined by the municipality, and subject to municipal access to the housing subsidy system. Capturing this data on the municipal valuation roll, or supplementary valuation roll in years when the municipal valuation roll is not updated, is the responsibility of the municipality to plan for and administer. Subsidised properties are usually provided with rates exemptions, but should still be captured on the municipal valuation roll. </t>
  </si>
  <si>
    <t xml:space="preserve">The indicator does not refer to the entire state-subsidised market segment, only those residential properties that have benefited directly from state-subsidised human settlements development programmes within the municipal area that will enter the municipal valuation roll. The date of output delivery (e.g. completion of housing units) should lead this measurement, but does not require that the output is delivered in the same financial year as the property is registered on the municipal valuation roll. The value should reflect within the time period that the property reflects on the municipal valuation roll or supplementary valuation roll.  </t>
  </si>
  <si>
    <t>HS2.21(1)</t>
  </si>
  <si>
    <t xml:space="preserve"> (1) Number of all residential properties that have benefited from state-subsidised human settlements programmes that have entered the municipal valuation roll </t>
  </si>
  <si>
    <t xml:space="preserve">The number of residential properties that directly benefited from state-subsidised human settlements programmes that have entered the municipal valuation roll, inclusive of the supplementary valuation roll. This includes “zero-rated” properties that enter the municipal valuation roll after completion of state-subsidised human settlements development outputs (e.g. housing units). It is inclusive of properties developed through informal settlement upgrading and formalisation processes that result in properties being added to the municipal valuation roll.  </t>
  </si>
  <si>
    <t>Municipal valuation roll or supplementary valuation rolls</t>
  </si>
  <si>
    <t>Number of properties</t>
  </si>
  <si>
    <t xml:space="preserve">The date of output delivery (e.g. completion of housing units) should lead this measurement, but does not require that the output is delivered in the same financial year as the property is registered on the municipal valuation roll.  </t>
  </si>
  <si>
    <t>HS2.22</t>
  </si>
  <si>
    <t xml:space="preserve">Average number of days taken to process building plan applications of less than 500 square meters </t>
  </si>
  <si>
    <t>Number of days: Applications</t>
  </si>
  <si>
    <t xml:space="preserve">This is an efficiency measure of the average processing time of the building plan applications submitted to the municipality. Delays in the processing of building plan applications affect the time taken to build new housing and other buildings within the municipal area and may become a deterrent to property development. Removing unnecessary delays or uncertainties related to the efficiency of building plan application processes supports a functional property market within the municipality. This indicator is also a useful efficiency measure as it relates to the municipality's ability to create an enabling environment for businesses. The National Building Regulations and Building Standards Act legislates the less than 500 square meters distinction and sets a processing standard for building plan applications within a period of 30 days. </t>
  </si>
  <si>
    <t xml:space="preserve">The indicator measures the number of days a building plan application to the municipality takes to be processed, from the date of submission of all required information to the date of communication of the initial adjudication results of that application, on average, per application. Measures of the time taken to process appeals of the initial decision, sometimes expressed in relation to “amendment letters” or in terms of a “date of first refusal”  are not included within the measurement. Each submission of a complete building plan application starts a new processing cycle for the purpose of the indicator.  </t>
  </si>
  <si>
    <t xml:space="preserve">(1) Sum of the number of days between the date of submission of a complete building plan application to the municipality and the communication of the adjudication result of the application, for all applications less than 500 square meters /(2) Number of building plan applications less than 500 square meters adjudicated </t>
  </si>
  <si>
    <t>The indicator originates with MTSF: Priority 5: Spatial integration, Human settlements and local government. It is aligned in terms of the Outcome- Adequate housing and improved quality living environments. It originates with municipalities already tacking this measure and has implications for creating an enabling environment for home-owners and businesses to operate.</t>
  </si>
  <si>
    <t xml:space="preserve">Cumulative over the financial year. Calculations should be made and tracked on aggregate, on a quarter-by-quarter basis. The quarterly calculation should be cumulative so that 2nd quarter measures the cumulative average for half of the financial year and the 4th quarter calculation is a measure of the average processing time for the entire municipal financial year. If a residential building plan application has not been adjudicated at the time of reporting it should be excluded from the total number of building plan applications. The numerator and denominator should cover the same period and the same type of applications. </t>
  </si>
  <si>
    <t xml:space="preserve">This indicator should ideally be calculated for building plans applications of less than 500 square meters, excluding minor work applications. This indicator should be considered in conjunction with LED 3.13, C83, C84 and C98 as it relates to overall building plan processing efficiencies in the municipality. Municipal Standard Operating Procedures should be used to clarify any municipality specific processing norms and standards. Applications that are in process, still awaiting adjudication, should not be included. </t>
  </si>
  <si>
    <t>HS2.22(1)</t>
  </si>
  <si>
    <t xml:space="preserve"> (1) Sum of the number of days between the date of submission of a complete building plan application to the municipality and the communication of the adjudication result of the application, for all applications less than of 500 square meters</t>
  </si>
  <si>
    <t xml:space="preserve">Sum of the number of days between the date of submission of a complete building plan application of less than 500 square meters to the municipality and the communication of the adjudication result of the application.  This data element refers to building plans of less than 500 square meters, excluding minor work applications. </t>
  </si>
  <si>
    <t>Municipal building plan submission register</t>
  </si>
  <si>
    <t xml:space="preserve">Sum total of all days for all building plan applications of less than 500 square meters is the numerator in the equation. This is cumulative over the course of the municipal financial year. This only measures the days for applications which have been adjudicated. All pending or active applications should be excluded from this data element. </t>
  </si>
  <si>
    <t>HS2.22(2)</t>
  </si>
  <si>
    <t xml:space="preserve"> (2) Number of building plan applications less than 500 square meters adjudicated </t>
  </si>
  <si>
    <t xml:space="preserve">Total number of building plan applications less than 500 square meters adjudicated by the municipality. The data element does not include building plan applications received that have not yet been adjudicated. </t>
  </si>
  <si>
    <t>Number of building plan applications</t>
  </si>
  <si>
    <t xml:space="preserve">The total number is cumulative so the measure of the 4th quarter should provide the measure for the entire financial year. This only measures applications which have been adjudicated, either receiving an approval or what is sometimes referred to as an “amendment letter” or “date of first refusal”, etc. </t>
  </si>
  <si>
    <t>HS2.3</t>
  </si>
  <si>
    <t>Percentage of households living in formal dwellings who rent</t>
  </si>
  <si>
    <t>Percentage of households in formal dwellings</t>
  </si>
  <si>
    <t xml:space="preserve">The balancing of residential rental and ownership options in a municipality are vital component's of accessibility and household asset creation. The ratio of residential rent is further a lead indicator on property price dynamics within a municipality. </t>
  </si>
  <si>
    <t>The total number of all households in the municipality which regularly pay a sum of money or provide a service in return for a place of residence to a second party for the use of residential purposes in formal dwellings as a proportion of all households living in formal dwellings. The tenure status in the General Household Survey will be the sum of the two categories: "1 = Rented from private individual" and "2 = Rented from other (incl. municipality and social housing institutions)".</t>
  </si>
  <si>
    <t xml:space="preserve">((1)Number of households described as 'renting' in formal dwellings / (2)Total number of households in formal dwellings within the municipal area) </t>
  </si>
  <si>
    <t xml:space="preserve"> There is not currently any indicator that addresses renting but tenure status is regularly collected by StatsSA. The indicator is understood in terms of MTSF: Priority 5: Spatial integration, Human settlements and local government. It is aligned in terms of the Outcome- Adequate housing and improved quality living environments. </t>
  </si>
  <si>
    <t>The calculation includes only households listed as residing in formal dwellings.</t>
  </si>
  <si>
    <t>HS2.3(1)</t>
  </si>
  <si>
    <t>(1) Number of households in formal dwellings 'renting'</t>
  </si>
  <si>
    <t>Refers to the number of self-identified households living in formal dwellings whose tenure status is reflected as either: "1 = Rented from private individual" or "2 = Rented from other (incl. municipality and social housing institutions)".</t>
  </si>
  <si>
    <t>This is a cross-tabulation of dwelling type and tenure status as surveyed in the GHS.</t>
  </si>
  <si>
    <t>HS2.3(2)</t>
  </si>
  <si>
    <t>(2) Total number of households in formal dwellings within the municipal area</t>
  </si>
  <si>
    <t>This is the total number of households residing in formal dwellings within the municipal area of jurisdiction</t>
  </si>
  <si>
    <t>HS3.1</t>
  </si>
  <si>
    <t>Percentage of dwellings with access to public open spaces</t>
  </si>
  <si>
    <t>Increased access to and utilisation of social and community facilities</t>
  </si>
  <si>
    <t>Percentage of households with access to public open spaces</t>
  </si>
  <si>
    <t xml:space="preserve">Well-managed and safe public open spaces are considered essential for liveable and prosperous urban areas. The provision of adequate public open space is a core component of enhancing living environments for residents. This indicator provides a measure of household access to public open spaces using dwelling structures as a proxy for households. </t>
  </si>
  <si>
    <t xml:space="preserve">Percentage of dwellings with access to public open spaces. Public open spaces refer to spaces which are generally open and accessible to all people, these include parks, gardens, playgrounds, outdoor sports facilities, plazas and squares, monuments, green spaces, urban farms, cemeteries and burial grounds, urban waterways and lakes, municipal beaches and promenades. Municipalities may have their own policies and frameworks further elaborating or defining public open spaces within their context. The indicator measures the percentage of dwellings with access to the above, generally considered to be 1km, or 20 minutes walk.  </t>
  </si>
  <si>
    <t xml:space="preserve">((1) Number of dwellings within 1 km of public access to 'open spaces' as per municipal definition / (2) Total number of dwellings within the municipal area) </t>
  </si>
  <si>
    <t>Although there may be differences between how municipalities interpret this, a common sourcing methodology via the CSIR Redbook should standardise and potentially disaggregate sub-elements of this indicator.</t>
  </si>
  <si>
    <t>HS3.1(1)</t>
  </si>
  <si>
    <t>(1) Number of dwellings within 1 km of public access to 'open spaces' as per municipal definition</t>
  </si>
  <si>
    <t xml:space="preserve">The number of dwellings ‘having access to public open spaces’ in terms of municipal standards for access. Public open spaces refer to spaces which are generally open and accessible to all people, these include parks, gardens, playgrounds, outdoor sports facilities, plazas and squares, monuments, green spaces, urban farms, cemeteries and burial grounds, urban waterways and lakes, municipal beaches and promenades. Municipalities may have their own policies and frameworks further elaborating or defining public open spaces within their context. The indicator measures the percentage of dwellings with access to the above, generally considered to be 1km, or 20 minutes walk.  </t>
  </si>
  <si>
    <t>Planning department, Municipal GIS or relevant department</t>
  </si>
  <si>
    <t xml:space="preserve"> Number of dwellings</t>
  </si>
  <si>
    <t>See above</t>
  </si>
  <si>
    <t>HS3.1(2)</t>
  </si>
  <si>
    <t>(2) Total number of dwellings  within the municipal area</t>
  </si>
  <si>
    <t>The total number of dwellings within the municipal area.</t>
  </si>
  <si>
    <t>The number of dwellings based on the last available count of dwellings within the municipal area.</t>
  </si>
  <si>
    <t>HS3.11</t>
  </si>
  <si>
    <t>Percentage of expenditure on the operations and maintenance of neighbourhood parks and public outdoor spaces in poor and lower-middle income neighbourhoods</t>
  </si>
  <si>
    <t>Percentage of capital expenditure</t>
  </si>
  <si>
    <t xml:space="preserve">Well-managed and safe public open spaces are considered essential for liveable and prosperous urban areas. The provision of adequate public open space is a core component of enhancing living environments for residents. This indicator uses expenditure of operations and maintenance on neighbourhood parks and public outdoor recreational space within poor and lower-middle income neighbourhoods as a proxy for the condition of these public spaces. </t>
  </si>
  <si>
    <t xml:space="preserve">This measures the percentage of expenditure on operations and maintenance of neighbourhood parks and public outdoor recreational spaces located in predominantly poor and lower-middle income neighbourhoods. The delineation and determination of these neighbourhoods is at the municipality's discretion. Neighbourhood parks refer to municipality-owned parks open to the public and public outdoor recreational spaces. Public recreation space is defined broadly to mean land and open space available to the public for recreation. Recreation space shall include only space that primarily serves a recreation purpose. Includes: parks, outdoor sports facilities and public open space. Does not include beaches, resorts and nature reserves. Does not include pedestrianised streets and sidewalks, but may include pedestrian walkways with primarily a recreational purpose. Facilities charging an access fee may still be regarded as 'public' provided that no other access criteria are applied (annual membership fee, club affiliations, etc.) Municipalities may have their own policies and frameworks further elaborating or defining public open spaces within their context. Poor and lower-middle income neighbourhoods are understood to comprise households within the 1st, 2nd and 3rd income quintiles within the municipality as the majority of residents. The indicator targets expenditure within a proximity of poor and lower-middle income households of 1km, or 20 minutes walk.  </t>
  </si>
  <si>
    <t xml:space="preserve">((1) Operations and maintenance expenditure on neighbourhood parks and public outdoor recreational space in poor and lower-middle income neighbourhoods  / (2) Total operations and maintenance expenditure on all neighbourhood parks and public outdoor recreational spaces in the municipal area)
</t>
  </si>
  <si>
    <t xml:space="preserve">There will be a degree of interpretation on the part of municipalities informed by their own public open space approaches and understandings of 'neighbourhoods. The Standard Operating Procedure (SOP) for sourcing this data should clarify on what basis the municipality understands its 'neighbourhoods'. </t>
  </si>
  <si>
    <t xml:space="preserve">In this instance, operations and maintenance expenditure on neighbourhood parks and public outdoor recreational space should be considered in relation to the approximate 60% of the population that are serviced by the facilities. </t>
  </si>
  <si>
    <t>HS3.11(1)</t>
  </si>
  <si>
    <t>(1) Operations and maintenance expenditure on neighbourhood parks and public outdoor recreational space in poor and lower-middle income neighbourhoods</t>
  </si>
  <si>
    <t xml:space="preserve">The R-value spent on operations and maintenance of neighbourhood parks and public outdoor recreational spaces in poor and lower-middle income neighbourhoods. Neighbourhood parks refer to municipality-owned parks open to the public and public outdoor recreational spaces. Public recreation space is defined broadly to mean land and open space available to the public for recreation. Recreation space shall include only space that primarily serves a recreation purpose. Includes: parks, outdoor sports facilities and public open space. Does not include beaches, resorts and nature reserves. Does not include pedestrianised streets and sidewalks, but may include pedestrian walkways with primarily a recreational purpose. Facilities charging an access fee may still be regarded as 'public' provided that no other access criteria are applied (annual membership fee, club affiliations, etc.) Municipalities may have their own policies and frameworks further elaborating or defining public open spaces within their context. Poor and lower-middle income neighbourhoods are understood to comprise households within the 1st, 2nd and 3rd income quintiles within the municipality as the majority of residents. The indicator targets expenditure within a proximity of poor and lower-middle income households of 1km, or 20 minutes walk.  </t>
  </si>
  <si>
    <t>Municipal Finance records</t>
  </si>
  <si>
    <t>R-value</t>
  </si>
  <si>
    <t>HS3.11(2)</t>
  </si>
  <si>
    <t>(2) Total operations and maintenance expenditure on all neighbourhood parks and public outdoor recreational spaces in the municipal area</t>
  </si>
  <si>
    <t>The total R-value of a municipality's operational and maintenance expenditure on neighbourhood parks and public outdoor recreational spaces throughout the municipal area.</t>
  </si>
  <si>
    <t>HS3.4</t>
  </si>
  <si>
    <t>Percentage utilisation rate of sports fields</t>
  </si>
  <si>
    <t>Percentage of hours of sport facility bookings</t>
  </si>
  <si>
    <t>Utilisation rate is indicative of the supply and demand for community facilities. It can be used to inform planning and performance of facilities.</t>
  </si>
  <si>
    <t>The percentage of available hours across all sports facilities that are booked in a year.</t>
  </si>
  <si>
    <t>(1) Sum of hours booked across all sports fields in the period of assessment / (2) Sum of available hours for all sports fields in the period of assessment.</t>
  </si>
  <si>
    <t>Where booking data is not kept, the available hours should still be captured in the denominator in order to incentivise booking systems to be put in place.</t>
  </si>
  <si>
    <t>HS3.4(1)</t>
  </si>
  <si>
    <t>(1) Sum of hours booked across all sports fields in the period of assessment</t>
  </si>
  <si>
    <t>Includes the following public facilities as defined in the CSIR Red Book (2000): sports fields; sports courts; sports halls.</t>
  </si>
  <si>
    <t>Municipal records</t>
  </si>
  <si>
    <t>Number of hours</t>
  </si>
  <si>
    <t>It is proposed that this data element would be collected from an integrated municipal record system. However it is likely that these vary significantly across the municipalities. Whatever booking information available should be included.</t>
  </si>
  <si>
    <t>HS3.4(2)</t>
  </si>
  <si>
    <t>(2) Sum of available hours for all sports fields in the period of assessment.</t>
  </si>
  <si>
    <t>Sum of the total numbers of possible booking hours for the following public facilities as defined in the CSIR red book (2000): sports fields; sports courts; sports halls.</t>
  </si>
  <si>
    <t>This is a calculated figure based on the hours that each facility is able to be booked. The available hours for all sports facilities should then be summed.</t>
  </si>
  <si>
    <t>HS3.5</t>
  </si>
  <si>
    <t>Percentage utilisation rate of community halls</t>
  </si>
  <si>
    <t>Percentage of hours of community hall bookings</t>
  </si>
  <si>
    <t>The percentage of available hours across all community halls that are booked in a year.</t>
  </si>
  <si>
    <t xml:space="preserve">((1) Sum of hours booked across all community halls in the period of assessment / (2) Sum of available hours for all community halls in the period of assessment) </t>
  </si>
  <si>
    <t>Where booking data is not kept, the available hours should still be captured in the denominator in order to incentivise booking systems to be put in place. In the absence of standards, a hall is considered available for 12 hours per day for the calendar year. Where a community hall has multiple rooms available, the main hall or largest hall can be used as the basis for calculation.</t>
  </si>
  <si>
    <t>Refer to the municipality's Standard Operating Procedure for the precise definition and sourcing of data for bookings and utilisation.</t>
  </si>
  <si>
    <t>HS3.5(1)</t>
  </si>
  <si>
    <t xml:space="preserve">(1) Sum of hours booked across all community halls in the period of assessment </t>
  </si>
  <si>
    <t>The total number of hours public community halls are reserved for use.</t>
  </si>
  <si>
    <t xml:space="preserve">It is proposed that this data element would be collected from an integrated municipal record system. However it is likely that these vary significantly across the municipalities. Whatever booking information is available should be included. Refer to the municipal Standard Operating Procedure. </t>
  </si>
  <si>
    <t>HS3.5(2)</t>
  </si>
  <si>
    <t>(2) Sum of available hours for all community halls in the period of assessment.</t>
  </si>
  <si>
    <t xml:space="preserve">Sum of the total number of possible booking hours for all community halls/centres. A community hall is assumed to be available for booking for 12 hours a day for the calendar year unless provision is made otherwise in terms of the municipality's system or to allow for maintenance, renovations, or precautionary closure. </t>
  </si>
  <si>
    <t xml:space="preserve">This is a calculated figure based on the hours that each facility is able to be booked. The available hours for all community halls should then be summed with a maximum of 12 hours per facility, subject to municipal booking systems and availability. </t>
  </si>
  <si>
    <t>HS3.6</t>
  </si>
  <si>
    <t>Average number of library visits per library</t>
  </si>
  <si>
    <t>Number of visits per library per year</t>
  </si>
  <si>
    <t>Utilisation rate is indicative of the supply and demand for community facilities such as libraries. It can be used to inform planning and performance of facilities. The number of visits is a direct measure of utilisation, whether to access books or to use the space for one of its other community functions.</t>
  </si>
  <si>
    <t>The average number of library visits per library per year. This measures only municipality managed libraries.</t>
  </si>
  <si>
    <t>(1) Total number of library visits / (2) Count of municipal libraries</t>
  </si>
  <si>
    <t>HS3.6(1)</t>
  </si>
  <si>
    <t>(1) Total number of library visits</t>
  </si>
  <si>
    <t>The total headcount of people passing through the library doors, as measured by turnstiles or electronic counters, and divided by two where counting takes place on entry and exit, for all libraries.</t>
  </si>
  <si>
    <t>Number of visits</t>
  </si>
  <si>
    <t>HS3.6(2)</t>
  </si>
  <si>
    <t>(2) Count of municipal libraries</t>
  </si>
  <si>
    <t>A simple count of municipal libraries, accessible by the general public</t>
  </si>
  <si>
    <t>Number of libraries</t>
  </si>
  <si>
    <t>No additional notes</t>
  </si>
  <si>
    <t>HS3.7</t>
  </si>
  <si>
    <t>Percentage of municipal cemetery plots available</t>
  </si>
  <si>
    <t>Percentage of cemetery plots</t>
  </si>
  <si>
    <t xml:space="preserve">(1) Number of available municipal burial plots in active municipal cemeteries / (2) Total capacity of all burial plots in active municipal cemeteries </t>
  </si>
  <si>
    <t xml:space="preserve">The indicator originates with holistic considerations of human settlements and is informed by Schedule 5B of the Constitution which provides for local government responsibilities for cemeteries. It addresses MTSF: Priority 5: Spatial integration, Human settlements and local government. It is aligned in terms of the Outcome- Adequate housing and improved quality living environments. </t>
  </si>
  <si>
    <t>HS3.7(1)</t>
  </si>
  <si>
    <t xml:space="preserve">(1) Number of available municipal burial plots in active municipal cemeteries </t>
  </si>
  <si>
    <t xml:space="preserve">A simple count of the number of burial plots still available in proclaimed, active, municipal-owned cemeteries. </t>
  </si>
  <si>
    <t>Municipal parks and recreation</t>
  </si>
  <si>
    <t>Number of burial plots</t>
  </si>
  <si>
    <t>This refers only to available burial plots in proclaimed, active cemeteries that are owned by the municipality.</t>
  </si>
  <si>
    <t>HS3.7(2)</t>
  </si>
  <si>
    <t>(2) Total capacity of all burial plots in active municipal cemeteries</t>
  </si>
  <si>
    <t>The total burial plot capacity in all active municipal cemeteries.</t>
  </si>
  <si>
    <t xml:space="preserve">This refers to the total capacity of burial plots in all active municipal cemeteries, excluding those that are no longer active and no longer have available space. </t>
  </si>
  <si>
    <t>TR2.1</t>
  </si>
  <si>
    <t>Percentage share of monthly income spent on public transport, for households using public transport</t>
  </si>
  <si>
    <t>Improved affordability of public transport</t>
  </si>
  <si>
    <t>Percentage of monthly household expenditure</t>
  </si>
  <si>
    <t>The affordability of the public transport system is an important aspect of the effectiveness of the public transport system.</t>
  </si>
  <si>
    <t>Expenditure on all public transport modes as percentage of the average monthly household income, for households using public transport on a typical workday.</t>
  </si>
  <si>
    <t xml:space="preserve">(((1) The money spent by household on minibus taxis in the previous week + (2) The money spent by household on buses in the previous week + (3) The money spent by household on rail in the previous week)) x 52 / ((4) Average monthly household income of households who use public transport as preferred form of commuting x 12)) </t>
  </si>
  <si>
    <t>This relates to MTSF Priority 2: Economic transformation and job creation and advances the Outcome- Increase access to affordable and reliable transport systems. It is similar to the indicator.  SDG 11.2 Provide access to safe, affordable and sustainable public transport for all, improving road safety, notably by expanding public transport. SDG 11.2 Provide access to safe, affordable and sustainable public transport for all, improving road safety, notably by expanding public transport. IC8. Percentage share of household income spent on transport costs for different household quintiles municipality-wide.</t>
  </si>
  <si>
    <t>Measured as per the most recent General Household Survey results.</t>
  </si>
  <si>
    <t>TR2.1(1)</t>
  </si>
  <si>
    <t>(1) The money spent by household on minibus taxis in the previous week</t>
  </si>
  <si>
    <t>The money spent by household on minibus taxis in the previous week</t>
  </si>
  <si>
    <t>Rand</t>
  </si>
  <si>
    <t>GHS 6.8</t>
  </si>
  <si>
    <t>TR2.1(2)</t>
  </si>
  <si>
    <t>(2) The money spent by household on buses in the previous week</t>
  </si>
  <si>
    <t>The money spent by household on buses in the previous week</t>
  </si>
  <si>
    <t>GHS 6.9</t>
  </si>
  <si>
    <t>TR2.1(3)</t>
  </si>
  <si>
    <t>(3) The money spent by household on rail in the previous week</t>
  </si>
  <si>
    <t>The money spent by household on rail in the previous week</t>
  </si>
  <si>
    <t>GHS6.10</t>
  </si>
  <si>
    <t>TR2.1(4)</t>
  </si>
  <si>
    <t>(4) Average monthly household income of households who use public transport as preferred form of commuting</t>
  </si>
  <si>
    <t>Average monthly household income of households who routinely use public transport during typical workday</t>
  </si>
  <si>
    <t>GHS 4.2a; 4.4a</t>
  </si>
  <si>
    <t>TR2.11</t>
  </si>
  <si>
    <t>Cost per passenger kilometre of municipal public transport</t>
  </si>
  <si>
    <t>Rand per kilometre</t>
  </si>
  <si>
    <t xml:space="preserve">The cost of municipal public transport is a key determinant of fares for the public and affordability. The higher the operating costs per passenger kilometre, the more difficult it will be for the municipality to provide affordable public transport that is financially viable. This indicator is therefore an operating cost proxy as a leading measure for affordability of the service to the public, notwithstanding the various means of subsidisation that may be used to mitigate the transfer of these costs onto the public. </t>
  </si>
  <si>
    <t>The cost of municipal public transport per passenger kilometre measures all costs to the municipal public transport service, divided by the total number of passenger kilometres travelled over the period. This is equivalent to the number of passengers multiplied by the distance travelled by those passengers. Total costs are inclusive of all operating costs for the municipality's main (by ridership) bus service.</t>
  </si>
  <si>
    <t>(1) Sum of R-value of all operating costs for the main municipal bus service / (2) Total number of passenger kilometres travelled</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</si>
  <si>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t>
  </si>
  <si>
    <t xml:space="preserve">Measured for the municipality's main public transport service by bus in terms of ridership. This applies to municipality owned or contracted bus services. </t>
  </si>
  <si>
    <t>TR2.11(1)</t>
  </si>
  <si>
    <t>(1)  Sum of R-value of all operating costs for the main municipal bus service</t>
  </si>
  <si>
    <t>The cost of all municipal expenditure on the main municipal bus service, inclusive of all staff and operational costs to maintain the buses.</t>
  </si>
  <si>
    <t>Municipal Transport Department</t>
  </si>
  <si>
    <t xml:space="preserve">The figure is only derived for the main municipal public transport service by bus in terms of ridership. This applies to municipality owned or contracted bus services. </t>
  </si>
  <si>
    <t>TR2.11(2)</t>
  </si>
  <si>
    <t>(2) Total number of passenger kilometres travelled</t>
  </si>
  <si>
    <t xml:space="preserve">The total number of passenger kilometres travelled on the main municipal bus service over the reporting period. This is a function of the amount of ridership and the distance travelled by each one of those riders per ride. </t>
  </si>
  <si>
    <t>Number of passenger kilometres</t>
  </si>
  <si>
    <t xml:space="preserve">Only measured for the municipal bus service with the greatest ridership in the municipality. </t>
  </si>
  <si>
    <t>TR4.1</t>
  </si>
  <si>
    <t>Percentage of respondents indicating that they believe public transport to be "safe"</t>
  </si>
  <si>
    <t>Improved satisfaction with public transport services</t>
  </si>
  <si>
    <t>Percentage of respondents</t>
  </si>
  <si>
    <t>User experience, alongside accessibility, is an important condition to realise modal shift. In the South African context, safety is an important determinant of overall user experience.</t>
  </si>
  <si>
    <t>Percentage of respondents surveyed who indicated that they perceived public transport to be "safe" or "very safe"</t>
  </si>
  <si>
    <t xml:space="preserve">((1) Number of respondents surveyed who perceive public transport as "safe" or "very safe" / (2) Number of respondents) </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</si>
  <si>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SDG 11.2 Provide access to safe, affordable and sustainable public transport for all, improving road safety, notably by expanding public transport</t>
  </si>
  <si>
    <t>TR4.1(1)</t>
  </si>
  <si>
    <t>(1) Number of respondents surveyed who indicated that they perceive public transport to be "safe" or "very safe"</t>
  </si>
  <si>
    <t>Number of respondents indicating public transport to be "safe" or "very safe"</t>
  </si>
  <si>
    <t>Number of respondents</t>
  </si>
  <si>
    <t>New GHS question required</t>
  </si>
  <si>
    <t>TR4.1(2)</t>
  </si>
  <si>
    <t>(2) Number of respondents</t>
  </si>
  <si>
    <t>TR4.2</t>
  </si>
  <si>
    <t>Percentage of respondents indicating that they believe public transport to be "reliable"</t>
  </si>
  <si>
    <t>User experience, alongside accessibility, is an important condition to realise modal shift. In the South African context, reliability is an important determinant of overall user experience.</t>
  </si>
  <si>
    <t>Percentage of respondents surveyed who indicated that they perceived public transport to be "reliable" or "very reliable"</t>
  </si>
  <si>
    <t xml:space="preserve">((1) Number of respondents surveyed who perceive public transport as "reliable" or "very reliable" / (2) Number of respondents) </t>
  </si>
  <si>
    <t>TR4.2(1)</t>
  </si>
  <si>
    <t>(1) Number of respondents surveyed who indicated that they perceive public transport to be "reliable" or "very reliable"</t>
  </si>
  <si>
    <t>Number of respondents indicating public transport to be "reliable" or "very reliable"</t>
  </si>
  <si>
    <t>TR4.2(2)</t>
  </si>
  <si>
    <t>TR4.21</t>
  </si>
  <si>
    <t>Percentage of municipal bus services 'on time'</t>
  </si>
  <si>
    <t>Improved satisfaction with municipal bus services</t>
  </si>
  <si>
    <t>Percentage of scheduled bus services 'on time'</t>
  </si>
  <si>
    <t xml:space="preserve">An 'on-time' scheduled municipal bus service indicates the timeousness and reliability of the bus service, and directly impacts on the productivity of the commuter. Measuring the bus services that are on-time gives an indication of the extent to which bus service schedules are reliable indications of timing and a leading indicator for satisfaction. </t>
  </si>
  <si>
    <t xml:space="preserve">The percentage of all scheduled municipal bus service departures 'on-time'. ‘Scheduled’ refers to the time at which the bus is expected to depart. 'On-time’ is understood to be within a window of 2-minutes ahead of the scheduled departure time, and up to 5 minutes after the scheduled departure time. In the event that a municipality does not track ‘departures’, but does track ‘arrivals’ at the end destination, arrivals may be substituted uniformly across the TID but this should be specified in the Standard Operating Procedure for the indicator.  </t>
  </si>
  <si>
    <t xml:space="preserve">((1) Scheduled municipal bus departures 'on time' / (2) Total scheduled municipal bus departures) </t>
  </si>
  <si>
    <t xml:space="preserve">The indicator is cumulative for the year to date. Quarter 4 reporting should be indicative of the percentage of 'on-time' departures for the financial year. </t>
  </si>
  <si>
    <t xml:space="preserve">This only refers to buses within the municipal fleet, including those municipality-owned or contracted bus services. If for some reason a municipality does not have systems in place to provide this information for the entire bus fleet, it must specify within its Standard Operating Procedure what component of its fleet it can reliably provide this data for. If a municipality cannot track ‘departures’, it may substitute arrivals at the end destination within the definition of ‘on-time’. </t>
  </si>
  <si>
    <t>TR4.21(1)</t>
  </si>
  <si>
    <t>(1) Scheduled municipal bus departures 'on time'</t>
  </si>
  <si>
    <t xml:space="preserve">The number of scheduled municipal bus services departing on time. On-time’ is understood to be within a window of 2-minutes ahead of the scheduled departure time, and up to 5 minutes after the scheduled departure time. </t>
  </si>
  <si>
    <t xml:space="preserve">Municipal Transport department/entity or bus operator performance reports to municipalities. </t>
  </si>
  <si>
    <t>Number of bus departures</t>
  </si>
  <si>
    <t>In the event that a municipality does not track ‘departures’, but does track ‘arrivals’, arrivals may be substituted uniformly across the TID but this should be specified in the Standard Operating Procedure for the indicator. If a municipality cannot track ‘departures’, it may substitute arrivals at the end destination within the definition of ‘on-time’.</t>
  </si>
  <si>
    <t>TR4.21(2)</t>
  </si>
  <si>
    <t>(2) Total scheduled municipal bus departures</t>
  </si>
  <si>
    <t xml:space="preserve">The total number of scheduled municipal bus departures planned within the municipality over the entire reporting period. </t>
  </si>
  <si>
    <t>Municipal Transport department/entity or published bus schedule</t>
  </si>
  <si>
    <t xml:space="preserve">In the event that a municipality does not track ‘departures’, but does track ‘arrivals’, arrivals may be substituted uniformly across the TID but this should be specified in the Standard Operating Procedure for the indicator. If a municipality cannot track ‘departures’, it may substitute arrivals at the end destination within the definition of ‘on-time’. As this refers to all 'scheduled' departures this measures every scheduled incidence, regardless of whether it occurs or not. </t>
  </si>
  <si>
    <t>TR5.1</t>
  </si>
  <si>
    <t>Percentage of households less than 10 minutes walk from scheduled public transport</t>
  </si>
  <si>
    <t>Improved access to public transport (incl. NMT)</t>
  </si>
  <si>
    <t>Improving access to public transport access through appropriate route coverage is an important contributor to overall accessibility</t>
  </si>
  <si>
    <t xml:space="preserve">The percentage of households surveyed who lives less than 10 minutes walk from bus and rail, excl. MBT. </t>
  </si>
  <si>
    <t xml:space="preserve">(Number of respondents who spend 10 minutes or less reaching either (1) bus, or (2) rail, whichever is less / (3) the number of respondents who use bus or train as a preferred mode of transport) </t>
  </si>
  <si>
    <t>TR5.1(1)</t>
  </si>
  <si>
    <t>(1) Number of respondents who spend 10 minutes or less reaching the bus service</t>
  </si>
  <si>
    <t>The number of households surveyed who live less than 10 minutes walk from bus service</t>
  </si>
  <si>
    <t>Revision of GHS 6.9</t>
  </si>
  <si>
    <t>TR5.1(2)</t>
  </si>
  <si>
    <t>(2) Number of respondents who spend 10 minutes or less reaching the rail service</t>
  </si>
  <si>
    <t>Revision of GHS 6.10</t>
  </si>
  <si>
    <t>TR5.1(3)</t>
  </si>
  <si>
    <t>(3) Number of respondents who use bus or train as a preferred mode of transport</t>
  </si>
  <si>
    <t>Number of respondents who usually employ bus or rail as preferred mode of transport</t>
  </si>
  <si>
    <t>GHS 4.4a</t>
  </si>
  <si>
    <t>TR5.11</t>
  </si>
  <si>
    <t>Number of scheduled public transport access points added</t>
  </si>
  <si>
    <t>Number of scheduled access points</t>
  </si>
  <si>
    <t xml:space="preserve">The progressive roll-out of scheduled, high-quality public transport services to existing or new residential areas is a critical determinant of availability and convenience, thus modal shift. New access points are central to improving public transport access as well as access to NMT paths. </t>
  </si>
  <si>
    <t xml:space="preserve">The number of new public transport access points which has been constructed and operational in terms of the municipality's functional responsibilities (thus excluding commuter rail stations). A scheduled public transport service in this regard refers to a bus service provided by the municipal fleet (contracted or owned) at periodic intervals. </t>
  </si>
  <si>
    <t>(1) Number of scheduled public transport access points added</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</si>
  <si>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SDF 11.2, COGTA B2B Level 2 Indicators (155)</t>
  </si>
  <si>
    <t xml:space="preserve">Measured as at the end of the financial year. </t>
  </si>
  <si>
    <t>Formerly TR1.12</t>
  </si>
  <si>
    <t>TR5.11(1)</t>
  </si>
  <si>
    <t>(1) Number of scheduled public transport service access points added</t>
  </si>
  <si>
    <t>A scheduled public transport service access point is defined as a BRT station, bus stop, taxi rank or multi-modal interchange forming part of the City's approved Integrated Public Transport Network, and which provides access to a scheduled public transport service with a minimum service frequency of 30 minutes during the workday morning peak. The access point should be the functional responsibility of the municipality, thereby excluding commuter rail stations in this instance.</t>
  </si>
  <si>
    <t>Number of scheduled public transport access points</t>
  </si>
  <si>
    <t>TR5.2</t>
  </si>
  <si>
    <t xml:space="preserve">Percentage of dwelling units within 500m of scheduled public transport service </t>
  </si>
  <si>
    <t>Percentage of dwelling units</t>
  </si>
  <si>
    <t>To determine to what extent housing is located within walking distance to scheduled public transport services, thus indicating accessibility of these services, as well as more efficient spatial forms. 500m is regarded as an international norm for accessibility.</t>
  </si>
  <si>
    <t>This indicator measures the number of dwelling units located within a 500m radius of a scheduled public transport service (as the crow flies), as a percentage of all dwelling units in a municipality.</t>
  </si>
  <si>
    <t xml:space="preserve">((1) Number of dwelling units within 500m of a scheduled public transport service access point / (2) Total number of dwelling units municipality-wide) </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</si>
  <si>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SDG 11.2, CSP Indicator 2.1</t>
  </si>
  <si>
    <t>Measured as at the end of the financial year. Only access points to portions of the network that are active on the last day of the financial year should be counted.</t>
  </si>
  <si>
    <t>A generally accepted walking distance is recognised as 500m.</t>
  </si>
  <si>
    <t>TR1.1(1)</t>
  </si>
  <si>
    <t>(1) Number of dwelling units within 500m of a scheduled public transport service access point</t>
  </si>
  <si>
    <t>A dwelling unit is a structure or part of a structure or group of structures occupied or meant to be occupied by one or more than one household. The data element measures all those enumerated dwelling units within 500m of a public transport service access point. A scheduled public transport service access point is defined as a BRT station, taxi rank or multi-modal interchange forming part of the City's approved Integrated Public Transport Network, and which provides access to a scheduled public transport service with a minimum service frequency of 30 minutes during the workday morning peak. Although outside of the City's responsibilities, commuter rail station entrance should also be considered within this definition.</t>
  </si>
  <si>
    <t xml:space="preserve">Point feature : Centroid of individual, scheme property or settled farm portion
Point features: Commuter rail, trunk bus stops and taxi ranks
Line features: Feeder bus stops 
</t>
  </si>
  <si>
    <t>Add 500m buffer to point and line features</t>
  </si>
  <si>
    <t>TR1.1(2)</t>
  </si>
  <si>
    <t>(2) Total number of dwelling units municipality-wide</t>
  </si>
  <si>
    <t>A dwelling unit is a structure or part of a structure or group of structures occupied or meant to be occupied by one or more than one household. Includes structure or part of structure which is vacant and/or under construction, but can be lived in at the time of survey. Includes units in collective living quarters, unlike housing units. Dwelling units may therefore comprise housing units plus units in collective living quarters when applicable. (Examples of each are a house, a group of huts, and a flat.)</t>
  </si>
  <si>
    <t>Point feature</t>
  </si>
  <si>
    <t>Within municipal boundary, based on most recent General Valuation year.</t>
  </si>
  <si>
    <t>TR5.3</t>
  </si>
  <si>
    <t>Percentage of persons with disability where access to public transport is problematic</t>
  </si>
  <si>
    <t>Providing universally accessible public transport services integrated with universally accessible NMT paths is an important contributor to public transport access</t>
  </si>
  <si>
    <t xml:space="preserve">The percentage of households surveyed where one or more members are limited in daily travel activity due to disability. </t>
  </si>
  <si>
    <t>((1) The number of households where one or more members find access to public transport 'difficult' or 'very difficult' / (2) Number of households surveyed with one or more members with disability)</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</si>
  <si>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Current GHS question</t>
  </si>
  <si>
    <t>TR5.2(1)</t>
  </si>
  <si>
    <t>(1) The number of households where one or more members find access to public transport 'difficult' or 'very difficult'</t>
  </si>
  <si>
    <t>The number of households who indicate that there is at least one person in the household with disability, who find access to public transport 'difficult' or 'very difficult'</t>
  </si>
  <si>
    <t>Addition to GHS</t>
  </si>
  <si>
    <t>TR5.2(2)</t>
  </si>
  <si>
    <t>(2) Number of households surveyed with disabled member</t>
  </si>
  <si>
    <t>The number of households who indicated that they have one or more members with disability</t>
  </si>
  <si>
    <t>Revision of GHS 2.8, 2.9</t>
  </si>
  <si>
    <t>TR5.31</t>
  </si>
  <si>
    <t xml:space="preserve">Percentage of scheduled municipal bus trips that are universally accessible </t>
  </si>
  <si>
    <t xml:space="preserve"> Percentage of bus trips </t>
  </si>
  <si>
    <t xml:space="preserve">Providing universally accessible public transport services integrated with universally accessible NMT paths is an important contributor to public transport access. Upgrading service points and buses for universal accessibility are important steps towards improving travel activity by persons who have a disability. The indicator tracks the percentage of the scheduled municipal bus trips that are universally accessible, understanding that for a bus trip to be universally accessible it must entail a service that is universally accessible both at the point of departure (the bus stop) as well as throughout the trip (on the bus itself). </t>
  </si>
  <si>
    <t xml:space="preserve">The proportion of scheduled municipal bus trips in the municipal area served by municipality owned and/or contracted fleet that are universally accessible across the length of their routes. A municipal bus trip refers to a service that runs from a departure point at the start of a route to an arrivals point at the end with various bus service stops on the way. The indicator measures the proportion of all scheduled bus trips that are considered universally accessible- That is every scheduled bus service stop on the route has received a service that is universally accessible for the bus trip. A universally accessible service stop meets the following conditions: 1) It is serviced by a scheduled bus with accessibility provisions; and 2) Boarding bridges meet the accessibility provisions of the bus service. The indicator value is a proportion of all scheduled  bus trips for all routes. </t>
  </si>
  <si>
    <t>(1) Number of all scheduled municipal bus trips that are universally accessible / (2) Total number of scheduled municipal bus trips across all routes</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</si>
  <si>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SDG 11.2, CCT Universal Access Policy</t>
  </si>
  <si>
    <t xml:space="preserve">Cumulative, year to date. The numerator only counts a bus trip as universally accessible if all scheduled service stops along the route meet the conditions for universal accessibility. </t>
  </si>
  <si>
    <t xml:space="preserve">The indicator measures all scheduled municipal bus trips for all scheduled routes, not only weekdays. Where a scheduled bus with accessibility provisions is not operational due to repair or otherwise, it should not be counted. Where a municipality has designed an entire bus service route to be universally accessible, including buses servicing stops along that route, all scheduled municipal bus trips should be reflected in the numerator. Municipalities should make use of the Standard Operating Procedure to clarify the details pertaining to the number of bus trips across all routes. A previous iteration of this indicator measured the bus service stops. This revised version measures bus trips. </t>
  </si>
  <si>
    <t>TR5.31(1)</t>
  </si>
  <si>
    <t xml:space="preserve"> (1) Number of all scheduled municipal bus trips that are universally accessible </t>
  </si>
  <si>
    <t xml:space="preserve">The number of all scheduled municipal bus trips that are universally accessible for every scheduled bus service stop on the route. A municipal bus trip refers to a service that runs from a departure point at the start of a route to an arrivals point at the end with various bus service stops on the way.  A universally accessible bus service stop meets the following conditions: 1) It is serviced by a scheduled bus with accessibility provisions; and 2) A boarding bridge meets the accessibility provisions of the bus service. This data element tracks the number of scheduled municipal bus trips where all service stops meet conditions for universal accessibility. This should be the aggregate of the number of all scheduled municipal bus trips on all days across the reporting period that meet the above conditions. </t>
  </si>
  <si>
    <t>Municipal Transport</t>
  </si>
  <si>
    <t>Number of bus trips</t>
  </si>
  <si>
    <t xml:space="preserve">Refers to scheduled municipal bus trips only. This counts each time a municipal bus trip travels the length of a route where all scheduled service stops are universally accessible. This does not measure the number of buses, service points or routes. The indicator measures bus trips that are universally accessible across the route serviced on that bus trip. If a bus trip has a scheduled stop that is not universally accessible, the bus trip is not universally accessible and it should not be counted as such. </t>
  </si>
  <si>
    <t>TR5.31(2)</t>
  </si>
  <si>
    <t>(2) Total number of scheduled municipal bus trips</t>
  </si>
  <si>
    <t xml:space="preserve">Number of scheduled municipal bus trips across all routes. This refers to any scheduled bus trip planned, regardless of whether it is undertaken. This should be the aggregation of all scheduled municipal bus trips across all service routes operated by the municipality and/or contracted fleet.  </t>
  </si>
  <si>
    <t>Number of bus service stops</t>
  </si>
  <si>
    <t xml:space="preserve">The municipal fleet is considered inclusive of all municipally-contracted buses. </t>
  </si>
  <si>
    <t>TR5.4</t>
  </si>
  <si>
    <t>NMT paths as a percentage of the total municipal road network length</t>
  </si>
  <si>
    <t>Percentage of NMT paths</t>
  </si>
  <si>
    <t>The provision of NMT infrastructure encourages NMT as an alternative to motorised private transport. Dedicated cycling and footpaths and lanes are used to measure the extent of NMT infrastructure is provided, normalised by road network length.</t>
  </si>
  <si>
    <t>The sum total length of all NMT paths (in KMs) within the municipal area divided by the total length of municipal road network (in KMs)</t>
  </si>
  <si>
    <t>(1) Length of NMT paths / (2) Length of municipal road network</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</si>
  <si>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Variation on ISO 18.8, CSP Indicator 239</t>
  </si>
  <si>
    <t>TR5.4(1)</t>
  </si>
  <si>
    <t>(1) Length of NMT paths</t>
  </si>
  <si>
    <t xml:space="preserve">NMT paths includes surfaced pedestrian sidewalks, footpaths and cycling lanes from which motor vehicles are excluded. Lanes may or may not be aligned with roads. Unsurfaced recreational cycle tracks and footpaths are not included.
</t>
  </si>
  <si>
    <t>Municipal GIS or as reported by NMT unit with transport department</t>
  </si>
  <si>
    <t>Kilometres of path</t>
  </si>
  <si>
    <t xml:space="preserve">Sidewalks running along each side of a road is counted double, because the NMT path is on both sides of the road and therefore twice the distance of the length of that portion of road. </t>
  </si>
  <si>
    <t>TR1.2(2)</t>
  </si>
  <si>
    <t>(2) Length of municipal road network</t>
  </si>
  <si>
    <t>Length of municipal road network.</t>
  </si>
  <si>
    <t>Kilometres of road network</t>
  </si>
  <si>
    <t>TR5.41</t>
  </si>
  <si>
    <t>Length of NMT paths built</t>
  </si>
  <si>
    <t>Kilometres of NMT path</t>
  </si>
  <si>
    <t>The provision of NMT infrastructure encourages NMT as an alternative to private transport use. Pedestrian footpaths and dedicated cycling lanes and paths, are used to measure the extent to which NMT infrastructure is provided, normalised by road network length.</t>
  </si>
  <si>
    <t>The total length (in KMs) of NMT paths (defined as surfaced pedestrian sidewalks, footpaths and cycling lanes) built and completed over the financial year.</t>
  </si>
  <si>
    <t>(1) Length in KMs of NMT paths built</t>
  </si>
  <si>
    <t>This relates to MTSF Priority 2: Economic transformation and job creation and advances the Outcome- Increase access to affordable and reliable transport systems. SDG 11.2 Provide access to safe, affordable and sustainable public transport for all, improving road safety, notably by expanding public transport. Variation on USDG Grant - kilometres of pedestrian walkways constructed</t>
  </si>
  <si>
    <t>TR4.41(1)</t>
  </si>
  <si>
    <t xml:space="preserve">(1) Length of NMT paths built (in KMs) </t>
  </si>
  <si>
    <t>City GIS or as reported by NMT unit with transport department</t>
  </si>
  <si>
    <t>Sidewalks running along each side of a road is counted double</t>
  </si>
  <si>
    <t>TR6.1</t>
  </si>
  <si>
    <t>Percentage of fatal crashes attributed to road and environmental factors</t>
  </si>
  <si>
    <t>Improved quality of municipal road network</t>
  </si>
  <si>
    <t>Percentage of fatal crashes</t>
  </si>
  <si>
    <t>Road and environmental factors contribute directly to approximately 13% to the number of fatal crashes. It is therefore critical to measure to what extent these factors contribute in a municipality, as this directs attention to the role of adequate road management in preventing fatal crashes.</t>
  </si>
  <si>
    <t>The percentage of fatal crashes attributed to road and environmental factors in relation to overall fatal crashes per year within the municipal boundaries.</t>
  </si>
  <si>
    <t xml:space="preserve">(1) Number of fatal crashes attributed to road and environmental factors / (2) Overall number of fatal crashes </t>
  </si>
  <si>
    <t>Measured as at the end of financial reporting period</t>
  </si>
  <si>
    <t>TR6.1(1)</t>
  </si>
  <si>
    <t>(1) Number of fatal crashes attributed to road and environmental factors</t>
  </si>
  <si>
    <t>A count of the number of fatal crashes which are attributed to road and environmental factors as captured by the RTMC. Road and environmental factors include sharp bends, poor visibility, road surface, stray animals, poor lighting, road works, smoke, road markings and blind corners.</t>
  </si>
  <si>
    <t>Road Traffic Management Corporation traffic accident data</t>
  </si>
  <si>
    <t>Number of fatal crashes</t>
  </si>
  <si>
    <t>TR6.1(2)</t>
  </si>
  <si>
    <t>(2) Overall number of fatal crashes</t>
  </si>
  <si>
    <t xml:space="preserve">A fatal crash is a crash resulting in the death of one or more persons. The persons killed may be drivers and passengers of vehicles, or cyclists and pedestrians. Refers to all fatal crashes on any road within the municipal boundary. </t>
  </si>
  <si>
    <t>TR6.11</t>
  </si>
  <si>
    <t>Percentage of unsurfaced road graded</t>
  </si>
  <si>
    <t>Percentage of unsurfaced road network, by length</t>
  </si>
  <si>
    <t xml:space="preserve">Regular grading of unsurfaced roads increases the safety of municipal roads and is indicative of maintenance and road upkeep. </t>
  </si>
  <si>
    <t>The length of unsurfaced road which has been graded as a percentage of overall unsurfaced road network. Unsurfaced road is understood as a road without a prepared, durable surface intended to withstand traffic volume, usually a tar macadam (asphalt) or concrete surface. Usually dirt, gravel or natural surface. Road “graded” is the process of restoring the driving surface of a gravel or natural surface road to a desired smoothness and shape by removing irregularities such as corrugations and pot holes and redistributing gravel.. Usually dirt, gravel or natural surface. Road “graded” is the process of restoring the driving surface of a gravel or natural surface road to a desired smoothness and shape by removing irregularities such as corrugations and pot holes and redistributing gravel.</t>
  </si>
  <si>
    <t xml:space="preserve">((1) Kilometres of municipal road graded / (2) Kilometres of unsurfaced road) </t>
  </si>
  <si>
    <t xml:space="preserve">The graded road is measured as at the end of financial reporting period, cumulative for the entire financial year. However, the unsurfaced road is measured at the start of the financial year. </t>
  </si>
  <si>
    <t xml:space="preserve">The indicator measure the municipal road network, as distinct from municipal road lanes. If the municipality encounters any challenges specifying the precise length of its unsurfaced road network, it should be explicit about how it arrived at this value for the start of the financial year in its Standard Operating Procedure. </t>
  </si>
  <si>
    <t>TR6.11(1)</t>
  </si>
  <si>
    <t>(1) Kilometres of municipal road graded</t>
  </si>
  <si>
    <t>The distance (in KMs) of unsurfaced municipal road (class 3-5) which has been graded. This may include road that has been graded more than once in the financial year, subject to an identified need. Unsurfaced road is understood as a road without a prepared, durable surface intended to withstand traffic, usually a tar macadam (asphalt) or concrete surface. Usually dirt, gravel or natural surface. Road “graded” is the process of restoring the driving surface of a gravel or natural surface road to a desired smoothness and shape by removing irregularities such as corrugations and pot holes and redistributing gravel.</t>
  </si>
  <si>
    <t>Km of road network</t>
  </si>
  <si>
    <t>Measured as at the end of the financial reporting period as cumulative for the entire financial year.</t>
  </si>
  <si>
    <t>TR6.11(2)</t>
  </si>
  <si>
    <t>(2) Kilometres of unsurfaced road network</t>
  </si>
  <si>
    <t>The total length of the municipal road network classified as unsurfaced in kilometres. Unsurfaced road is understood as a road without a prepared, durable surface intended to withstand traffic, usually a tar macadam (asphalt) or concrete surface. Usually dirt, gravel or natural surface.</t>
  </si>
  <si>
    <t>City transport dept.</t>
  </si>
  <si>
    <t>Measured as at the start of the financial reporting period. If the municipality encounters any challenges specifying the precise length of its unsurfaced road network, it should be explicit about how it arrived at this value for the start of the financial year in its Standard Operating Procedure.</t>
  </si>
  <si>
    <t>TR6.12</t>
  </si>
  <si>
    <t>Percentage of surfaced municipal road lanes which has been resurfaced and resealed</t>
  </si>
  <si>
    <t>Percentage of surfaced road</t>
  </si>
  <si>
    <t xml:space="preserve">Regular maintenance of municipal roads increases the safety of roads. Periodic surfacing is indicative of network health and the quality of the road network in terms of the class of roads. </t>
  </si>
  <si>
    <t xml:space="preserve">The distance of surfaced municipal road lanes (class 3-5) in kilometres which has been resurfaced and resealed in relation to the total road lane length. A lane is part of a carriageway that is designated to be used by a single line of vehicles to control and guide drivers and reduce traffic conflicts. Lane widths may vary in width from 3.1m at their narrowest, to 5.5m lanes in higher-order mixed-usage streets. Total municipal road length is measured on a per lane basis, so a road that is four-lanes wide for 1 km has a total network length of 4kms for the purpose of this indicator. </t>
  </si>
  <si>
    <t xml:space="preserve">((1) Kilometres of municipal road lanes resurfaced and resealed / (2) Kilometres of surfaced municipal road lanes) </t>
  </si>
  <si>
    <t xml:space="preserve">The resurfaced and resealed road is measured as at the end of financial reporting period, cumulative for the financial year. The surfaced road length is measured as the network length at the start of the financial year. *Where municipalities do not have a system for tracking municipal road lanes but rely on alternative measurements (e.g. square meters of pavement) for tracking road maintenance, they may substitute an alternative unit of measurement to "KMs of municipal road lanes" as long as the provisions are clearly and reliably set out in terms of the municipal Standard Operating Procedure for the indicator*. </t>
  </si>
  <si>
    <t xml:space="preserve">The indicator measures municipal road lanes, as distinct from the municipal road network. 'Resurfaced and resealed' is considered univariate, as in there is no provision for partial surfacing or resealing in this regard. </t>
  </si>
  <si>
    <t>TR6.12(1)</t>
  </si>
  <si>
    <t xml:space="preserve">(1) Kilometres of municipal road lanes resurfaced and resealed </t>
  </si>
  <si>
    <t xml:space="preserve">The distance (in KMs) of surfaced municipal road lanes (class 3-5) which has been resurfaced and resealed. </t>
  </si>
  <si>
    <t>Km of road lanes</t>
  </si>
  <si>
    <t xml:space="preserve">Measured as at the end of the financial reporting period as cumulative for the entire financial year. 'Resurfaced and resealed' is considered univariate, as in there is no provision for partial surfacing or resealing in this regard. Where municipalities do not have a system for tracking municipal road lanes but rely on alternative measurements (e.g. square meters of pavement) for tracking road maintenance, they may substitute an alternative unit of measurement to "KMs of municipal road lanes" as long as the provisions are clearly and reliably set out in terms of the municipal Standard Operating Procedure. </t>
  </si>
  <si>
    <t>TR6.12(2)</t>
  </si>
  <si>
    <t>(2) Kilometres of  surfaced municipal road lanes</t>
  </si>
  <si>
    <t>The total municipal network length of road lanes classified as surfaced in kilometres.</t>
  </si>
  <si>
    <t>Measured as at the start of the financial reporting period. Where municipalities do not have a system for tracking municipal road lanes but rely on alternative measurements (e.g. square meters of pavement) for tracking road maintenance, they may substitute an alternative unit of measurement to "KMs of municipal road lanes" as long as the provisions are clearly and reliably set out in terms of the municipal Standard Operating Procedure.</t>
  </si>
  <si>
    <t>TR6.13</t>
  </si>
  <si>
    <t>KMs of new municipal road network</t>
  </si>
  <si>
    <t>KMs of road network</t>
  </si>
  <si>
    <t xml:space="preserve">Municipal road networks are enhanced as they are expanded and new connections are created, with the potential of contributing to commuting efficiencies. Measuring the creation of new municipal road network is one measure of expanding municipal service indicative of improvements to the municipal road network. </t>
  </si>
  <si>
    <t xml:space="preserve">The distance of municipal road network built in kilometres within the municipal area, by the municipality (inclusive of all its departments and implementing agents). This is inclusive of both surfaced and unsurfaced roads built by the municipality. A surfaced road refers to road installed with a durable surface material intended to sustain traffic, usually pavement or concrete.  Total municipal road network length is measured irrespective of the road lanes for this indicator. </t>
  </si>
  <si>
    <t>(1) Number of kilometres of surfaced road network built + (2) Number of kilometres unsurfaced road network built</t>
  </si>
  <si>
    <t>This relates to MTSF Priority 2: Economic transformation and job creation and advances the Outcome- Increase access to affordable and reliable transport systems. It is similar to the indicator "KM of roads upgraded, refurbished and maintained". SDG 11.2 Provide access to safe, affordable and sustainable public transport for all, improving road safety, notably by expanding public transport</t>
  </si>
  <si>
    <t xml:space="preserve">Cumulative, year to date. The new municipal road built is measured as at the end of the reporting period. </t>
  </si>
  <si>
    <t xml:space="preserve">In cases where new road lanes have been added to existing road network (e.g. a 2-lane road has been expanded to 4-lanes), these are not considered expansions to the road network because the length of the network does not change. Where an existing road is 'upgraded' from gravel to a surfaced road, this also does not expand the length of the network. Resurfacing and resealing an existing surfaced road is also excluded. </t>
  </si>
  <si>
    <t>TR6.13(1)</t>
  </si>
  <si>
    <t xml:space="preserve">(1) Number of kilometres of surfaced road network built </t>
  </si>
  <si>
    <t xml:space="preserve">The distance of new surfaced municipal road network built by the municipality and its implementing agents in kilometres. A surfaced road refers to road installed with a durable surface material intended to sustain traffic, usually pavement or concrete. Total municipal road network length is measured without consideration of road lanes for this data element. </t>
  </si>
  <si>
    <t>This excludes lane expansions to existing municipal road networks that do not alter the total network length.</t>
  </si>
  <si>
    <t>TR6.13(2)</t>
  </si>
  <si>
    <t>(2) Number of kilometres of unsurfaced road network built</t>
  </si>
  <si>
    <t xml:space="preserve">The distance of unsurfaced new municipal road network built by the municipality and its implementing agents in kilometres. This refers to finished municipal road network that are by design intended to be unsurfaced. It does not count unsurfaced roadways as an interim step towards surfacing if the roadway is designed to be surfaced. </t>
  </si>
  <si>
    <t>TR6.2</t>
  </si>
  <si>
    <t>Number of potholes reported per 10kms of municipal road network</t>
  </si>
  <si>
    <t>Potholes</t>
  </si>
  <si>
    <t xml:space="preserve">Potholes are a common way of reporting and measuring defects in road infrastructure. Across sectors, the incidence of defects in infrastructure normalised in relation to the scale of the network is a useful measure of the state of infrastructure and proxy for the quality of user experience. Therefore, the number of potholes per a section of road is an indicator which measures road quality and maintenance. </t>
  </si>
  <si>
    <t xml:space="preserve">The indicator measures the number of potholes reported to the municipality normalised for the length of the municipality's surfaced road network. A municipal road network typically consists of residential roads and roads in built-up areas within its borders, that allow for the movement of goods, services and people that are the responsibility of the municipality to maintain. Potholes are defined as a depression in a road surface, usually asphalt pavement, where traffic has removed broken pieces of the pavement. It is usually the result of water in the underlying soil structure and traffic passing over the affected area. This indicator does not count multiple reports of the same pothole at the same location. This indicator is worded such that potholes are counted once and only once they have been reported, signalling awareness of and dissatisfaction with road quality by the public. Each municipality may have different systems or protocols to determine when it receives multiple reports for the same pothole. The Standard Operating Procedure by the municipality for the indicator should be instructive in this regard. </t>
  </si>
  <si>
    <t>(1) Number of potholes reported / ((2) Kilometres of surfaced municipal road network/ 10)</t>
  </si>
  <si>
    <t>This relates to MTSF Priority 2: Economic transformation and job creation and advances the Outcome- Increase access to affordable and reliable transport systems. Ministerial inputs</t>
  </si>
  <si>
    <t>Where there are multiple reports of the same pothole, or a collection of potholes at the same point of road, this should only be counted as one pothole report.</t>
  </si>
  <si>
    <t>The indicator measures the length of the surfaced municipal road network, which may differ from the kilometres of surfaced municipal road lanes as this defers to municipal definitions of their road network.</t>
  </si>
  <si>
    <t>TR6.2(1)</t>
  </si>
  <si>
    <t xml:space="preserve">(1) Number of potholes reported </t>
  </si>
  <si>
    <t xml:space="preserve">The number of unique potholes reported by the public (or public representatives) to the municipality. Potholes are defined as a depression in a road surface, usually asphalt pavement, where traffic has removed broken pieces of the pavement. It is usually the result of water in the underlying soil structure and traffic passing over the affected area. This data element does not count multiple reports of the same pothole, but only the 'first' report of the same pothole. Potholes are counted once they have been reported, signalling awareness of and dissatisfaction with road quality by the public. </t>
  </si>
  <si>
    <t>Municipal Roads Department</t>
  </si>
  <si>
    <t xml:space="preserve">Register should be kept in such a way that only potholes on municipal roads count toward this indicator, and that each pothole is counted only once in the period under review. Reports from public representatives (e.g. councillors) and municipal self-reporting and/or proactive logging of potholes should be included. </t>
  </si>
  <si>
    <t>TR6.2(2)</t>
  </si>
  <si>
    <t>(2) Kilometres of surfaced municipal road network</t>
  </si>
  <si>
    <t xml:space="preserve">The total surfaced municipal road network length in kilometres in the municipal area. </t>
  </si>
  <si>
    <t>KM of road network</t>
  </si>
  <si>
    <t xml:space="preserve">This data element should be measured as at the start of the reporting period so that 'new' lanes and road network built concurrently are not included. . Note this data element differs from TR6.21(2) because it includes all reported potholes in the reporting period, whereas TR6.21(2) includes reported potholes that precede the reporting period but are resolved within it, and excludes those reported potholes still within the standard response time. </t>
  </si>
  <si>
    <t>TR6.21</t>
  </si>
  <si>
    <t>Fixing of potholes should occur within a reasonable time after the municipality becomes aware of them - not only in order to be responsive to public complaints, but also to limit the period that the pothole poses a risk to road users and vehicles. The indicator demonstrates whether the municipality is efficient and consistent in undertaking this type of maintenance, at least insofar as pothole complaints reported by the public are concerned.</t>
  </si>
  <si>
    <t xml:space="preserve">((1) Number of pothole complaints resolved within the standard time after being reported / Number of potholes reported) </t>
  </si>
  <si>
    <t xml:space="preserve">The indicator is cumulative, year to date. It should not include 'active' reports as at the end of the reporting period if they are still within the window of standard response time and have not yet been resolved. To avoid a gap between reporting periods, this means that any active reports that precede the start of the reporting period, but are resolved (or exceed standard municipal response time) within that reporting period, should feature in the calculation. </t>
  </si>
  <si>
    <t>Note that this indicator refers to potholes reported to the municipality, regardless of who does the reporting. Pothole complaints raised at the end of the reporting period which have not been resolved or for which the municipality is still within the standard time allocation at the time of reporting should be excluded from the indicator. Pothole complaints that fall into this category should be incorporated into the next reporting period.</t>
  </si>
  <si>
    <t>TR6.21(1)</t>
  </si>
  <si>
    <t xml:space="preserve">Simple count of potholes fixed within the standard time after being reported. This is a count of only those reported incidences of potholes on surfaced roads resolved within the municipal standard response time given the nature of each reported incident. This includes potholes reported within the standard resolution time overlap window of the previous reporting period, but resolved within the current reporting period. </t>
  </si>
  <si>
    <t>Municipal Road Department</t>
  </si>
  <si>
    <t>Municipal standard response times are set at municipal level in terms of policy or standard operating procedures. This provides for different categories of response so that all are addressed in terms of standard protocols.</t>
  </si>
  <si>
    <t>TR6.21(2)</t>
  </si>
  <si>
    <t xml:space="preserve">(2) Number of potholes reported </t>
  </si>
  <si>
    <t xml:space="preserve">The number of unique potholes reported to the municipality. Potholes are defined as a depression in a road surface, usually asphalt pavement, where traffic has removed broken pieces of the pavement. It is usually the result of water in the underlying soil structure and traffic passing over the affected area. This data element does not count multiple reports of the same pothole, but only the 'first' report of the same pothole. Potholes are counted once they have been reported, signalling awareness of and dissatisfaction with road quality by the public. This includes potholes reported within the standard resolution time overlap window of the previous reporting period. It excludes potholes reported within the standard resolution time overlap with the next reporting period. </t>
  </si>
  <si>
    <t xml:space="preserve">Register should be kept in such a way that only potholes on municipal roads count toward this indicator, and that each pothole is counted only once in the period under review. Reports from public representatives (e.g. councillors) and municipal self-reporting and/or proactive logging of potholes should be included. Only reports that have been concluded or exceeded standard response times should be included. New reports still unresolved within the standard response time should be omitted. Note this data element differs slightly from TR6.2(1) because it allows for the reporting overlap between the preceding financial year, and excludes those reports that are still to be resolved within the standard window in the following financial year. </t>
  </si>
  <si>
    <t>TR7.1</t>
  </si>
  <si>
    <t>Road traffic fatalities per 100,000 population</t>
  </si>
  <si>
    <t>Improved road safety</t>
  </si>
  <si>
    <t>Incidence of fatalities</t>
  </si>
  <si>
    <t xml:space="preserve">A clear link exists between road safety and sustainable development. Road traffic injuries are the eighth leading cause of death globally. More than a million people die each year on the world's roads, and the cost of dealing with the consequences of these road traffic incidents runs to tens of billions of Rands. The highest road traffic fatality rates are in middle income countries, particularly in the African region (26.6 per 100,000), with South Africa's 25.1 higher than the global rate of 17.4.. Encouraging sustainable transport policy must include making transport accessible and safe.. </t>
  </si>
  <si>
    <t>Incidence of reported traffic fatalities per 100 000 population per year</t>
  </si>
  <si>
    <t>((1) Number of reported road traffic deaths / (2) Total population of the municipality) x 100 000</t>
  </si>
  <si>
    <t>Measured as per previous year's Road Traffic Accident Report</t>
  </si>
  <si>
    <t>TR7.1(1)</t>
  </si>
  <si>
    <t>(1) Number of reported road traffic deaths</t>
  </si>
  <si>
    <t>A reported road traffic death refers to when a person or persons are killed during or immediately after a crash, or die within 30 days after a crash happened as a direct result of such a crash.</t>
  </si>
  <si>
    <t>Road Traffic Accident Statistics, Road Traffic Management Corporation</t>
  </si>
  <si>
    <t>Number reported deaths</t>
  </si>
  <si>
    <t>Data not yet publicly available at municipal level.</t>
  </si>
  <si>
    <t>TR7.1(2)</t>
  </si>
  <si>
    <t>Total population of the municipality in the year.</t>
  </si>
  <si>
    <t>TR7.2</t>
  </si>
  <si>
    <t>Average number of fatalities per fatal crash</t>
  </si>
  <si>
    <t>Average number of fatalities</t>
  </si>
  <si>
    <t>Prevention strategies for reducing fatalities from traffic collisions must focus on behaviours that place drivers, passengers and pedestrians in high risk circumstances.</t>
  </si>
  <si>
    <t>The number of road traffic deaths divided by the number of fatal crashes per year as reported within the municipal boundaries.</t>
  </si>
  <si>
    <t>(1) Number of road traffic deaths / (2) Number of fatal crashes within the municipal boundary</t>
  </si>
  <si>
    <t>TR7.2(1)</t>
  </si>
  <si>
    <t>(1) Number of road traffic deaths</t>
  </si>
  <si>
    <t>Road traffic deaths are when a person or persons killed during or immediately after a crash, or death within 30 days after a crash happened as a direct result of such a crash. This is with regard to all deaths within the municipal boundaries.</t>
  </si>
  <si>
    <t>Number of deaths</t>
  </si>
  <si>
    <t>TR7.2(2)</t>
  </si>
  <si>
    <t>(2) Number of fatal crashes within the municipal boundary</t>
  </si>
  <si>
    <t xml:space="preserve">A fatal crash is a crash resulting in the death of one or more persons. The persons killed may be drivers and passengers of vehicles, or cyclists and pedestrians. </t>
  </si>
  <si>
    <t>Data not publicly available at municipal level.</t>
  </si>
  <si>
    <t>WS1.1</t>
  </si>
  <si>
    <t>Percentage of households with access to basic sanitation</t>
  </si>
  <si>
    <t>Improved access to sanitation</t>
  </si>
  <si>
    <t>South Africa comes from a history of separate development which has resulted in many areas not having access to basic sanitation services. A dedicated basic services development programme was initiated in 1994 to eradicate the historic backlogs. The target was for all people in South Africa to have access to a functioning basic sanitation facility by 2014. This target was however not met and a new target date of 2019 has been set, as per the 2014 Medium Term Strategic Framework.</t>
  </si>
  <si>
    <t>Percentage of households accessing ("using") a toilet facility that meets minimum standards for basic sanitation out of all households within the municipality. Minimum standards are currently defined as a either a flush toilet (sewerage system) and/or flush toilet (septic tank), and/or a pit toilet connected to ventilation (VIP).</t>
  </si>
  <si>
    <t>(((1) Number of households using a flush toilet (connected to sewerage system) + (2) Number of households using a flush toilet (with septic tank) + (3) Number of households using pit toilets with ventilation (VIP)) / (4) Total number of households in the municipality)</t>
  </si>
  <si>
    <t xml:space="preserve">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the indicator "% of access to adequate sanitation and hygiene". </t>
  </si>
  <si>
    <t>Basic sanitation (meeting minimum requirements) includes access to either of the following: (1) Flush toilet (sewerage system), (2) Flush toilet (septic tank), and/or (3) VIP. In order to calculate, will need to obtain data for all individual service levels. 
It is therefore assumed that:
Total number of households with access to sanitation is the sum of:
(1) Access to sanitation: Flush toilet (connected to sewerage system)
(2) Access to sanitation: Flush toilet (with septic tank)
(3) Access to sanitation: Pit toilet with ventilation (VIP)
Total number of households without access to sanitation is the sum of:
(4) Access to sanitation: Chemical toilet
(5) Access to sanitation: Pit toilet without ventilation
(6) Access to sanitation: Bucket toilet
(7) Access to sanitation: Other
(8) Access to sanitation: No sanitation</t>
  </si>
  <si>
    <t>The MBI code for this performance indicator is SD127.</t>
  </si>
  <si>
    <t>WS1.1(1)</t>
  </si>
  <si>
    <t>(1) Number of households using a flush toilet (connected to sewerage system)</t>
  </si>
  <si>
    <t>Number of households with access to a flush toilet (connected to sewerage system).</t>
  </si>
  <si>
    <t>WS1.1(2)</t>
  </si>
  <si>
    <t>(2) Number of households using a flush toilet (with septic tank)</t>
  </si>
  <si>
    <t>Number of households with access to flush toilets (with septic tank).</t>
  </si>
  <si>
    <t>WS1.1(3)</t>
  </si>
  <si>
    <t>(3) Number of households using a pit toilet with ventilation (VIP)</t>
  </si>
  <si>
    <t>Number of households with access to pit toilets with ventilation (VIP).</t>
  </si>
  <si>
    <t>Number (No.) of households</t>
  </si>
  <si>
    <t>WS1.1(4)</t>
  </si>
  <si>
    <t>(4) Total number of households in the municipality</t>
  </si>
  <si>
    <t>WS1.11</t>
  </si>
  <si>
    <t>Number of new sewer connections meeting minimum standards</t>
  </si>
  <si>
    <t>Number of sewer connections</t>
  </si>
  <si>
    <t>The (1) number of new sewer connections to consumer units + (2) the number of new sewer connections to communal toilet facilities.</t>
  </si>
  <si>
    <t>IWA aligned indicator
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</si>
  <si>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 xml:space="preserve">Basic sanitation (meeting minimum requirements) includes sewer connections to either of the following: (1) Flush toilet (sewerage system) or (2) Flush toilet (septic tank) or a (3) pit latrine with ventilation pipe. 
Cumulative indicator, i.e. the reported figure in a given quarter should be a year-to-date figure for the financial year. </t>
  </si>
  <si>
    <t>WS1.11(1)</t>
  </si>
  <si>
    <t>(1) Number of new sewer connections to consumer units</t>
  </si>
  <si>
    <t xml:space="preserve">WSA, or if applicable, WSP </t>
  </si>
  <si>
    <t>The data element measures connections per consumer unit and not the total number of delivery points (toilets) that may benefit from a single connection.</t>
  </si>
  <si>
    <t>WS1.11(2)</t>
  </si>
  <si>
    <t>(2) Number of new sewer connections to communal toilet facilities.</t>
  </si>
  <si>
    <t>The data element measures connections and not the total number of delivery points (toilets) that may benefit from a single connection.</t>
  </si>
  <si>
    <t>WS2.1</t>
  </si>
  <si>
    <t>Percentage of households with access to basic water supply</t>
  </si>
  <si>
    <t>Improved access to water</t>
  </si>
  <si>
    <t>South Africa comes from a history of separate development which has resulted in many rural areas not having access to basic water supply. A dedicated basic services development programme was initiated in 1994 to eradicate the historic backlogs. The target was for all people in South Africa to have access to a functioning basic water supply by 2014. This target was however not met and a new target date of 2019 has been set, as per the 2014 Medium Term Strategic Framework.</t>
  </si>
  <si>
    <t>Percentage of households with access to basic water supply, defined as the household's main source of drinking water is piped (tap) water inside dwelling/house, piped (tap) water inside yard, and/or piped water to a community stand: &lt;200 m.</t>
  </si>
  <si>
    <t xml:space="preserve">((1) Number of households with the main source of drinking water (1) piped (tap) water inside dwelling/institution + (2) Number of households with the main source of drinking water piped (tap) water inside yard + (3) Number of households with the main source of drinking water piped (tap) water on community stand: distance less than 200m from dwelling/institution / (4) Total number of households in the municipality) </t>
  </si>
  <si>
    <t>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</si>
  <si>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Basic water supply (meeting minimum requirements) includes access to either of the following: (1) Piped (tap) water inside dwelling/house (2) Piped (tap) water inside yard, and/or (3) Community stand: &lt;200 m. In order to calculate, will need to obtain data for all individual service levels. 
It is therefore assumed that:
Total number of households with access to water is the sum of:
(1) Access to water: Piped (tap) water inside dwelling/house
(2) Access to water: Piped (tap) water inside yard
(3) Access to water: Piped (tap) water on community stand: distance less than 200m from dwelling/institution
Total number of households without access to water is the sum of:
(4) Access to water: Piped (tap) water on community stand: distance between 200m and 500m from dwelling/institution
(5) Access to water: Piped (tap) water on community stand: distance between 500m and 1000m (1km) from dwelling /institution
(6) Access to water: Piped (tap) water on community stand: distance greater than 1000m (1km) from dwelling/institution
(7) Access to water: No access to piped (tap) water</t>
  </si>
  <si>
    <t>The MBI code for this performance indicator is SD126.</t>
  </si>
  <si>
    <t>WS2.1(1)</t>
  </si>
  <si>
    <t>(1) Number of households with the main source of drinking water (1) piped (tap) water inside dwelling/institution</t>
  </si>
  <si>
    <t>Number of households with the main source of drinking water (1) piped (tap) water inside dwelling/institution</t>
  </si>
  <si>
    <t>WS2.1(2)</t>
  </si>
  <si>
    <t>(2) Number of households with the main source of drinking water piped (tap) water inside yard</t>
  </si>
  <si>
    <t xml:space="preserve">Number of households with the main source of drinking water piped (tap) water inside yard </t>
  </si>
  <si>
    <t>WS2.1(3)</t>
  </si>
  <si>
    <t>(3) Number of households with the main source of drinking water piped (tap) water on community stand: distance less than 200m from dwelling/institution</t>
  </si>
  <si>
    <t>Number of households with the main source of drinking water piped (tap) water on community stand: distance less than 200m from dwelling/institution</t>
  </si>
  <si>
    <t>WS2.1(4)</t>
  </si>
  <si>
    <t>WS2.11</t>
  </si>
  <si>
    <t>Number of new water connections meeting minimum standards</t>
  </si>
  <si>
    <t>Number of water connections</t>
  </si>
  <si>
    <t>The (1) number of new water connections to piped (tap) water + (2) number of new water connections to public/communal taps</t>
  </si>
  <si>
    <t>IWA aligned indicator
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</si>
  <si>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 xml:space="preserve">Acceptable water meeting minimum standards includes access to either of the following: (1) Piped (tap) water inside dwelling/institution, (2) Piped (tap) water inside yard, and/or (3) Community stand: &lt;200 m. 
Cumulative indicator, i.e. the reported figure in a given quarter should be a year-to-date figure for the financial year. </t>
  </si>
  <si>
    <t>WS2.11(1)</t>
  </si>
  <si>
    <t>(1) Number of new water connections to piped (tap) water</t>
  </si>
  <si>
    <t xml:space="preserve">This does not include borehole water or water in a neighbours yard. </t>
  </si>
  <si>
    <t>WS2.11(2)</t>
  </si>
  <si>
    <t>(2) Number of new water connections to public/communal facilities.</t>
  </si>
  <si>
    <t>The data element measures connections and not the total number of delivery points (taps) that may benefit from a single connection.</t>
  </si>
  <si>
    <t>WS3.1</t>
  </si>
  <si>
    <t>Frequency of sewer blockages per 100 KMs of pipeline</t>
  </si>
  <si>
    <t>Improved quality of water and sanitation services</t>
  </si>
  <si>
    <t>Number of blockages</t>
  </si>
  <si>
    <t xml:space="preserve">Operations and maintenance typically includes the day-to-day activities necessary for the water services system infrastructure and equipment to perform their intended function. To accomplish this, the municipality must operate the systems and equipment responsibly and maintain them properly. Maintaining infrastructure in sound condition is a key element of providing sustainable municipal services. If a poor maintenance regime is followed, an asset may not reach its design life and will have to be replaced early. Since 1994 the focus of Government has been on the provision of basic water and sanitation infrastructure. The effective operation and maintenance of this infrastructure is an essential part of service delivery that has been much neglected. An assessment of 1689 water schemes found that at least 10% were dysfunctional, while a further 20 to 24% were experiencing serious water security problems, and 48% needed urgent refurbishment. Functionality issues can mostly be ascribed to poor management. In order to ensure long term effective water services delivery, an asset management approach must be followed. </t>
  </si>
  <si>
    <t>Number of blockages in sewers per 100km of sewer length per year. Blockages are defined as reported or logged blockages that result in an obstruction of system flow which may be caused by roots, obstructive items or other pipeline disruption.</t>
  </si>
  <si>
    <t>(1) Number of blockages in sewers that occurred / [(2) Total sewer length in KMs /100]</t>
  </si>
  <si>
    <t xml:space="preserve">IWA indicator
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the indicator "Reliability of water services". </t>
  </si>
  <si>
    <t>Pumping station blockages shall not be included. Include blockages only where these are the responsibility of the wastewater undertaking entity. This PI may be assessed for periods shorter than one year, but it is recommended that it be used only where data for the variables have been collected for at least a year. Where it has been used for shorter time periods, special consideration is required when used for comparisons, either internal or external to the undertaking.</t>
  </si>
  <si>
    <t>The IWA code for this performance indicator is wOp34.
The MBI code for this performance indicator is OM5.
MBI formula: OM5 (%) = wD38 / (wC1/100)</t>
  </si>
  <si>
    <t>WS3.1(1)</t>
  </si>
  <si>
    <t>(1) Number of blockages in sewers that occurred</t>
  </si>
  <si>
    <t xml:space="preserve">Number of blockages that occurred in sewers (wastewater) during the assessment period. </t>
  </si>
  <si>
    <t>Number sewer blockages</t>
  </si>
  <si>
    <t>The IWA code for this performance indicator is wD38.
The MBI code for this performance indicator is wD38.
Pumping station blockages shall not be included. Include blockages in service connections only where these are the responsibility of the wastewater undertaking entity.</t>
  </si>
  <si>
    <t>WS3.1(2)</t>
  </si>
  <si>
    <t>(2) Total sewer length in KMs</t>
  </si>
  <si>
    <t>Total length of sewers (wastewater) managed by the undertaking entity at the reference date. Service connections are excluded.</t>
  </si>
  <si>
    <t>KMs of sewers</t>
  </si>
  <si>
    <t>The IWA code for this performance indicator is wC1.
The MBI code for this performance indicator is wC1.
It does not include lengths associated with property connection sewers or conduits carrying treated effluent.</t>
  </si>
  <si>
    <t>WS3.11</t>
  </si>
  <si>
    <t>Percentage of callouts responded to within 48 hours (sanitation/wastewater)</t>
  </si>
  <si>
    <t>Percentage of callouts</t>
  </si>
  <si>
    <t>Service quality or customer satisfaction is measured through customer surveys and the monitoring of complaints, protests, continuity of supply, affordability and service level indicators. Municipalities face significant challenges as they strive to increase the quality and manage the costs of services to their customers. Service delivery protests have become a regular feature of South African life. Poor services can therefore make it difficult to attract business or industry to an area and will limit job opportunities for residents. Protest and unrest is bad for the local economy, leading to perceptions of instability. Without income from services, the municipality will either be running a bankrupt business or be highly reliant on grants. Resolving these challenges thus brings direct economic benefits to a municipality.</t>
  </si>
  <si>
    <t xml:space="preserve">Percentage callouts (inclusive of outages logged with the municipality and complaints related to outages) responded to within 48 hours (sanitation/wastewater). Responded to means that someone is on site and has initiated a process of resolving the matter within 48 hours. This does not mean the callout was resolved, only that the matter was logged, appraised and responded to within 48 hours of notification. </t>
  </si>
  <si>
    <t xml:space="preserve">((1) Number of callouts (outages logged on the municipal system) responded to within 48 hours (sanitation/wastewater) / (2) Total wastewater/sanitation callouts received) </t>
  </si>
  <si>
    <t>MBI indicator
IWA aligned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the indicator "Reliability of water services". This indicator standard is consistent with the UNICEF JMP of Safely Managed and DWS Norms and Standards including other definitions of Reliable Water Supply.</t>
  </si>
  <si>
    <t xml:space="preserve">Cumulative indicator for the financial year to date. Measured at the end of each quarter. Some municipalities have manual systems and measurements but may be difficult to verify initially. There are aspirations to progress this indicator to a measure of 'resolution' rather than 'response' in the future. </t>
  </si>
  <si>
    <t xml:space="preserve">The indicator originally tracked a 24 hour service standard. In consultation with the Department of Water &amp; Sanitation, as well as municipalities, this was revised to a 48 hour service standard as part of 2022 consultations. 
The IWA code for this performance indicator is wQS27.
Formula: wQS27 (%) = wF20 / wF12 x 100.
The MBI code for this performance indicator is SD124.
Formula: SD124 (%) = wF20 / wF12 x 100.
This indicator does not track callouts that are still within the 48 service standard at the time of reporting. It also means there may be a 48 hour window that precedes the start of the reporting period so that no callouts are missed between reporting periods. </t>
  </si>
  <si>
    <t>WS3.11(1)</t>
  </si>
  <si>
    <t>(1) Number of callouts responded to within 48 hours (sanitation/wastewater)</t>
  </si>
  <si>
    <t xml:space="preserve">Total number of callouts responded to within 48 hours relating to wastewater system performance, during the assessment period. This variable includes all direct, telephone, and written complaints and tracks them from the time of official capture until a response confirming an on site appraisal has been logged on the system. </t>
  </si>
  <si>
    <t>Number of sanitation/wastewater service complaints responded to</t>
  </si>
  <si>
    <t xml:space="preserve">The IWA code of this data element is wF20.
The MBI code of this data element is wF20.This data element is inclusive of callouts reported within the 48 hour preceding the start of the reporting period. </t>
  </si>
  <si>
    <t>WS3.11(2)</t>
  </si>
  <si>
    <t>(2) Total number of callouts (sanitation/wastewater)</t>
  </si>
  <si>
    <t xml:space="preserve">Number of direct, telephone, and written complaints of quality of service logged with the municipality  resulting in callout during the assessment period. </t>
  </si>
  <si>
    <t xml:space="preserve">Number of sanitation/wastewater service complaints/callouts logged </t>
  </si>
  <si>
    <t xml:space="preserve">The IWA code for this data element is wF12.
The MBI code for this data element is wF12. This data element does not track callouts that are still within the 48 hour service standard at the time of reporting. </t>
  </si>
  <si>
    <t>WS3.2</t>
  </si>
  <si>
    <t>Frequency of water mains failures per 100 KMs of pipeline</t>
  </si>
  <si>
    <t>Number of mains failures</t>
  </si>
  <si>
    <t xml:space="preserve">Number of water mains failures per 100km of mains pipe per year. "Mains" refers to all transmission and distribution pipes for water, the ownership of which is vested in the municipality for the purpose of conveying water to consumers. </t>
  </si>
  <si>
    <t>(1) Number of water mains failures (including failures of valves and fittings) / [(2)Total mains length (water) in KMs/ 100]</t>
  </si>
  <si>
    <t>It is recommended that this indicator is not assessed for periods shorter than one year, since it may lead to misleading conclusions. If a shorter assessment period cannot be avoided, special care is required in result interpretation. External comparisons on such time bases must be avoided. If mains failures are to be used for regulating objectives, the use of a complementary indicator, similar to IWA Op31 but excluding failures by third parties is advisable, as they are not a direct fault of the water undertaking. Number should exclude repairs under active leakage control.
Only consider pipelines under the control of or managed by the municipality.</t>
  </si>
  <si>
    <t>The MBI code for this performance indicator is OM4.
Formula: OM4 = D28 / C8 x 100
The IWA code for this performance indicator is Op31.
Formula: Op31 = D28 / C8 x 100</t>
  </si>
  <si>
    <t>WS3.2(1)</t>
  </si>
  <si>
    <t>(1) Number of water mains failures (including failures of valves and fittings</t>
  </si>
  <si>
    <t xml:space="preserve">Number of mains failures during the assessment period, including failures of valves and fittings. </t>
  </si>
  <si>
    <t>Number mains failures</t>
  </si>
  <si>
    <t>The IWA code for this data element is D28.
The MBI code for this data element is D28.
For ease of assessment, mains failures can be considered equivalent to the number of recorded main repairs, assuming that all failures detected are repaired and recorded. This variable shall exclude repairs under active leakage control.</t>
  </si>
  <si>
    <t>WS3.2(2)</t>
  </si>
  <si>
    <t>(2) Total mains length (water) in KMs</t>
  </si>
  <si>
    <t xml:space="preserve">Total transmission and distribution mains length (service connections/communication pipes not included), at the reference date. </t>
  </si>
  <si>
    <t>KM mains length</t>
  </si>
  <si>
    <t>The IWA code for this data element is C8.
The MBI code for this data element is C8.
Mains that are not yet in use or have been put out of service on a permanent basis shall not be accounted for.</t>
  </si>
  <si>
    <t>WS3.21</t>
  </si>
  <si>
    <t>Percentage of callouts responded to within 48 hours (water)</t>
  </si>
  <si>
    <t>Service quality or customer satisfaction is measured through customer surveys and the monitoring of complaints/ protests, continuity of supply, affordability and service level indicators. Municipalities face significant challenges as they strive to increase the quality and manage the costs of services to their customers. Service delivery protests have become a regular feature of South African life. Poor services can therefore make it difficult to attract business or industry to an area and will limit job opportunities for residents. Protest and unrest is bad for the local economy, leading to perceptions of instability. Without income from services, the municipality will either be running a bankrupt business or be highly reliant on grants. Resolving these challenges thus brings direct economic benefits to a municipality.</t>
  </si>
  <si>
    <t xml:space="preserve">Percentage callouts (outages inclusive of complaints logged over outages) responded to within 48 hours (water). Responded to means that someone is on site and has initiated a process of resolving the matter within 48 hours. This does not mean the callout was resolved, only that the matter was logged, appraised and responded to within 48 hours of notification. </t>
  </si>
  <si>
    <t xml:space="preserve">((1) Number of callouts responded to within 48 hours (water) / (2) Total water service callouts received) </t>
  </si>
  <si>
    <t>The indicator originally tracked a 24 hour service standard. In consultation with the Department of Water &amp; Sanitation, as well as municipalities, this was revised to a 48 hour service standard as part of 2022 consultations. 
The MBI code for this performance indicator is SD123.
Formula: SD123 (%) = F137 / F15 x 100.
This indicator does not track callouts that are still within the 48 service standard at the time of reporting. It also means there may be a 48 hour window that precedes the start of the reporting period so that no callouts are missed between reporting periods.</t>
  </si>
  <si>
    <t>WS3.21(1)</t>
  </si>
  <si>
    <t>(1) Number of callouts responded to within 48 hours (water)</t>
  </si>
  <si>
    <t xml:space="preserve">Total number of callouts responded to within 48 hours relating to water system performance, during the assessment period. This variable includes all direct, telephone, and written complaints of water outages and tracks them from the time of official capture until a response has been logged on the system. </t>
  </si>
  <si>
    <t>Number of water service complaints responded to</t>
  </si>
  <si>
    <t>The MBI code for this data element is F137.
In the case of multi-function municipalities, only the service complaints related to water supply activities shall be considered. This data element is inclusive of callouts reported within the 48 hour preceding the start of the reporting period.</t>
  </si>
  <si>
    <t>WS3.21(2)</t>
  </si>
  <si>
    <t>(2) Total water service callouts received</t>
  </si>
  <si>
    <t xml:space="preserve">Number of direct, telephone, and written complaints of quality of service resulting in callout during the assessment period. </t>
  </si>
  <si>
    <t>Number of water service complaints logged</t>
  </si>
  <si>
    <t>The IWA code for this data element is F15.
The MBI code for this data element is F15.
In the case of multi-function municipalities, only the service complaints related to water supply activities shall be considered. This data element does not track callouts that fall are still within the 48 hour service standard at the time of reporting.</t>
  </si>
  <si>
    <t>WS3.3</t>
  </si>
  <si>
    <t>Frequency of unplanned water service interruptions</t>
  </si>
  <si>
    <t>Number of service interruptions</t>
  </si>
  <si>
    <t xml:space="preserve">Number of interruptions averaged per 1000 service connections per year. Interruptions are understood as occurring at the source and do not include the number of consumer units affected by an interruption. </t>
  </si>
  <si>
    <t>(1)Number of unplanned water service interruptions  / [(2)Total number of water service connections/1000]</t>
  </si>
  <si>
    <t>This indicator may be applied when service connections density &gt; 20 / km of mains (urban distribution systems). IWA QS15 should be used when service connections density &lt; 20 / km of mains (rural distribution systems and bulk supply systems).
The indicator does not specify the duration of interruptions so any interruption longer than 12 hours is considered within the indicator.
The indicator does not include planned interruptions for maintenance purposes.</t>
  </si>
  <si>
    <t>The IWA code for this performance indicator is QS14.
Formula: QS14 (%) = D36 / C24 x 1000.
The MBI code for this performance indicator is SD11_1.
Formula: SD11_1 (%) = D36 / C24 x 1000.</t>
  </si>
  <si>
    <t>WS3.3(1)</t>
  </si>
  <si>
    <t>(1) Number of unplanned water service interruptions</t>
  </si>
  <si>
    <t>Total number of water service interruptions during the assessment period. Interruptions are understood as occurring at the source and do not include the number of consumer units affected by a single interruption.</t>
  </si>
  <si>
    <t>The IWA code for this data element is D36.
The MBI code for this data element is D36
In this context, only the unplanned (even if notified) or un-notified water supply interruption to customers with a duration (measured to full restoration of supply) of more than 12 hours, caused by bursts or failures in the water supply system and the subsequent repair/renewal measures, shall be accounted for. Includes also those planned interruptions that exceed the notified period. Interruptions inherent to a systematic intermittent supply must not be accounted in this variable.</t>
  </si>
  <si>
    <t>WS3.3(2)</t>
  </si>
  <si>
    <t>(2) Total number of water service connections</t>
  </si>
  <si>
    <t xml:space="preserve">Total number of service connections, at the reference date. The authorised pipe connecting the main to the measurement point or to the customer stop-valve, as applicable. </t>
  </si>
  <si>
    <t>Number of service connections</t>
  </si>
  <si>
    <t>The IWA code for this data element is C24.
The MBI code for this data element is C24.
Where several registered customers or individually occupied premises share a physical connection or tapping off the main (e.g. apartment buildings), this will still be regarded as the one connection for the purposes of the applicable PI, irrespective of the configuration and number of customers or premises. All active service connections shall be accounted for: connections to registered customers (residential and non-residential, temporary connections included), irrigation and fire hydrants, public taps or any other authorised consumption points not directly connected to the mains. Inactive connections to vacant buildings shall not be accounted for.</t>
  </si>
  <si>
    <t>WS3.4</t>
  </si>
  <si>
    <t>Percentage of customers satisfied with water and sanitation services</t>
  </si>
  <si>
    <t xml:space="preserve">Percentage of customers satisfied </t>
  </si>
  <si>
    <t>Service quality or customer satisfaction is measured through customer surveys and the monitoring of complaints/ protests, continuity of supply, affordability and service level indicators. This indicator provides an indication of end user satisfaction with the water and sanitation service provided.</t>
  </si>
  <si>
    <t>Percentage of customers satisfied with water and sanitation services. Satisfaction, in this instance, refers to the perceived level of contentment derived from the kind of water and sanitation services the customer receives from their municipality or water service authority.</t>
  </si>
  <si>
    <t xml:space="preserve">((1) Number of customers who indicate they are ‘satisfied’  with water and sanitation services / (2) Total number of customers surveyed in the municipal area) </t>
  </si>
  <si>
    <t>2020 Sector and Metro Consultations.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</si>
  <si>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 xml:space="preserve">The indicator relies on data sourced in terms of an ordinal scale of degrees of satisfaction or dissatisfaction, subject to the specific survey design employed. </t>
  </si>
  <si>
    <t xml:space="preserve">No additional notes provided. </t>
  </si>
  <si>
    <t xml:space="preserve">WS3.4(1) </t>
  </si>
  <si>
    <t xml:space="preserve">(1)Number of customers who indicate they are ‘satisfied’ with water and sanitation services </t>
  </si>
  <si>
    <t xml:space="preserve">The number of customers who indicate they are ‘satisfied’. Any response considered 'satisfied' or better in terms of an ordinal scale of satisfaction should be considered within this data element. </t>
  </si>
  <si>
    <t>Municipal Customer Satisfaction survey</t>
  </si>
  <si>
    <t xml:space="preserve">No notes provided. </t>
  </si>
  <si>
    <t xml:space="preserve">WS3.4(2) </t>
  </si>
  <si>
    <t>(2) Total number of customers surveyed in the municipal area</t>
  </si>
  <si>
    <t xml:space="preserve">The total number of customers surveyed in response to this particular question of service satisfaction, within the municipal area. </t>
  </si>
  <si>
    <t>Number of customers surveyed</t>
  </si>
  <si>
    <t xml:space="preserve">The denominator of the survey may reflect missing values for a specific survey response item and so this should be considered when calculating the indicator value. </t>
  </si>
  <si>
    <t>WS4.1</t>
  </si>
  <si>
    <t>Improved quality of water (incl. wastewater)</t>
  </si>
  <si>
    <t>Percentage of sample tests</t>
  </si>
  <si>
    <t xml:space="preserve">If the water that is provided is of a poor quality, it will contribute to the creation of unhealthy and unsafe living environments. Monitoring the quality of drinking water helps protect health, and regularly monitoring water quality is a crucial part of identifying any existing problems, or any issues that could emerge in the future. Inadequate water supply and sanitation is a direct contributor to high levels of diarrhoea, dysentery and other diseases in South Africa which affect the health and livelihoods of the population. </t>
  </si>
  <si>
    <t xml:space="preserve">The percentage of water samples measured that comply with the SANS 241 requirements over a 12 month period for the defined parameters. See the SANS 241 requirements for a detailed breakdown of the various tests involved and the associated standard limits for application. </t>
  </si>
  <si>
    <t xml:space="preserve">((1) Number of water sample tests that complied with SANS 241 requirements / (2) Total number of water sample tests undertaken) </t>
  </si>
  <si>
    <t xml:space="preserve">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the indicator "% of Water Service Authorities (WSAs) receive acceptable scores on functional assessment in the MuSSA". </t>
  </si>
  <si>
    <t xml:space="preserve">SANS 241 compliance requirements are based on population size and nature of the determinant (e.g. acute health, chronic health, aesthetic, etc.). Refer to Table 4 of SANS 241-2:2015. The calculations are made on the basis of compliance determinant within a given range. The proposed indicator calculation derives from the percentage of samples considered to be compliant overall in terms of the determinant testing within the permitted range. In practice, these samples may be weighted and the intention is to ensure the indicator is consistent with required reporting for DWS. </t>
  </si>
  <si>
    <t>The MBI code for this performance indicator is PQ6. Refer to the municipal Standard Operating Procedure for details on the sampling frame, weighting considerations and further information. 
Formula = PQ6 (%) = (D114 / D113) x 100</t>
  </si>
  <si>
    <t>WS4.1(1)</t>
  </si>
  <si>
    <t>(1) Number of water sample tests that complied with SANS 241 requirements</t>
  </si>
  <si>
    <t>The number of water sample tests that comply with the numerical limits of SANS 241, during the assessment period. If present at certain unacceptable levels these determinants can result in an immediate health risk or consequence.</t>
  </si>
  <si>
    <t xml:space="preserve">WSA, or if applicable, WSP or relevant municipal department </t>
  </si>
  <si>
    <t>Number of sample tests</t>
  </si>
  <si>
    <t xml:space="preserve">The MBI code for the associated data element is D114.
The data element does not include operational data as per requirements associated with Blue Drop. The number may be weighted according to the sampling undertaken. </t>
  </si>
  <si>
    <t>WS4.1(2)</t>
  </si>
  <si>
    <t xml:space="preserve">Total number of water sample tests undertaken </t>
  </si>
  <si>
    <t>Total number of water sample tests undertaken in relation to SANS 241 requirements during the assessment period.</t>
  </si>
  <si>
    <t>The MBI code for this data element is D113. Data elements should be consistent with SANS 241 reporting to DWS.</t>
  </si>
  <si>
    <t>WS4.11</t>
  </si>
  <si>
    <t>Percentage of water treatment capacity unused</t>
  </si>
  <si>
    <t xml:space="preserve">Percentage of water treatment capacity </t>
  </si>
  <si>
    <t xml:space="preserve">The percentage of water treatment capacity unused. Water treatment capacity refers to the maximum amount of water that a facility can safely process. The indicator measures the difference between the maximum amount the infrastructure can handle in terms of its available design capacity and the amount currently in use, as a percentage of the total capacity. 'Available design capacity' refers to the overall design capacity that is available on a daily basis. If part of the treatment facility requires refurbishment or is not in operation this should be excluded from 'available design capacity'. </t>
  </si>
  <si>
    <t xml:space="preserve">1 - [(1)Total volume water treated over the last year] / ((2) Daily water treatment plant available design capacity x 365)] 
</t>
  </si>
  <si>
    <t xml:space="preserve">Measured over a 12 month rolling period based on capacity to the last day of reporting within an annual cycle. However, if there are some days where the available design capacity is reduced or altered for any reason, the formula should be adjusted to account for the days where the available design capacity differs. Refer to the municipality's Standard Operating Procedure. </t>
  </si>
  <si>
    <t xml:space="preserve">The indicator assumes all water treatment plants operate at their maximum safe capacity every day of the year, hence the multiplication of daily capacity by 365. If this is not the case, the Standard Operating Procedure should specify how this is addressed within the municipality. </t>
  </si>
  <si>
    <t>WS4.11(1)</t>
  </si>
  <si>
    <t>(1)Total volume water treated over the last year</t>
  </si>
  <si>
    <t>The total volume of water treated in the financial year under measurement (in kilolitres) across plants within the municipal service area.</t>
  </si>
  <si>
    <t>Number of kilolitres</t>
  </si>
  <si>
    <t>No notes provided.</t>
  </si>
  <si>
    <t>WS4.11(2)</t>
  </si>
  <si>
    <t>(2) Daily water treatment plant available design capacity</t>
  </si>
  <si>
    <t xml:space="preserve">The total daily water treatment available design capacity (in kilolitres) of all plants within the municipal service area. 'Available design capacity' refers to the overall design capacity that is available on a daily basis. If part of the treatment facility requires refurbishment or is not in operation this should be excluded from 'available design capacity' for the specified period it is unavailable. </t>
  </si>
  <si>
    <t xml:space="preserve">As a daily amount, the data element is multiplied by 365 to give an indication of the maximum capacity of all water treatment plants for a year. However, if there are some days where the available design capacity is reduced or altered for any reason, the formula should be altered to account for this. Refer to the municipality's Standard Operating Procedure. </t>
  </si>
  <si>
    <t>WS4.2</t>
  </si>
  <si>
    <t>Percentage of wastewater samples compliant to water use license conditions</t>
  </si>
  <si>
    <t>Percentage of tested samples</t>
  </si>
  <si>
    <t>Many WWTWs operate above capacity, are in poor condition and deteriorating due to inadequately trained operators and a lack of maintenance. Growing water scarcity (and associated increased reuse of treated effluent) will mean that effluent discharge standards become more important. Furthermore, water treatment works might be located downstream of wastewater treatment works, and untreated or poorly treated effluent is then used as raw water input to these water treatment works. Monitoring the quality of treated effluents from wastewater treatment facilities helps protect health, and aids identification and control of pollution impacts to the environment. Inadequate water supply and sanitation is a direct contributor to high levels of diarrhoea, dysentery and other diseases in Southern Africa and a 1997 study found that the total social cost of diarrhoeal disease was at least 1% of the GDP in South Africa (R3.4 billion). The 2010 General Household Survey showed that there were over 60,000 cases of childhood diarrhoea per month and approximately 9,000 child diarrhoeal deaths in the year.</t>
  </si>
  <si>
    <t xml:space="preserve">Percentage of Wastewater Quality Compliance to specified licence/permit/authorisation requirements tested during the municipal financial year. The percentage is calculated on the basis of aggregated results per Water Use License determinant. </t>
  </si>
  <si>
    <t>((1) Number of wastewater samples tested per determinant that meet compliance to specified water use license requirements / (2) Total wastewater samples tested for all determinants over the municipal financial year)</t>
  </si>
  <si>
    <t>MBI indicator, informed by ISO 37120 indicators 20.2, 20.3, 20.4 and 20.5.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 of wastewater treatment works operational and functioning".</t>
  </si>
  <si>
    <t>The MBI code for this performance indicator is PQ27.
Formula: PQ27 (%) = ((wD172 / wD171) x 100)
MBI also considers the following: Wastewater quality compliance: ALL determinants (ALL determinants tested that comply to specified licence/permit/authorisation requirements / total determinants tested, during the assessment period) (%) (PQ16).</t>
  </si>
  <si>
    <t>WS4.2(1)</t>
  </si>
  <si>
    <t>(1) Number of wastewater samples tested per determinant that meet compliance to specified water use license requirements</t>
  </si>
  <si>
    <t>Total number of tests conducted for Chemical Oxygen Demand and any other water use licensing determinant requirements tested for that are deemed compliant.</t>
  </si>
  <si>
    <t>Number of compliant tests</t>
  </si>
  <si>
    <t>The MBI code for this data element is wD172.</t>
  </si>
  <si>
    <t>WS4.2(2)</t>
  </si>
  <si>
    <t>(2) Total wastewater samples tested for all determinants over the municipal financial year</t>
  </si>
  <si>
    <t xml:space="preserve">Total number of tests conducted for Chemical Oxygen Demand (COD) and any other water use licensing determinant requirements during the assessment period. </t>
  </si>
  <si>
    <t>Total number of tests conducted</t>
  </si>
  <si>
    <t>The MBI code for this data element is wD171.</t>
  </si>
  <si>
    <t>WS4.21</t>
  </si>
  <si>
    <t>Percentage of industries with trade effluent inspected for compliance</t>
  </si>
  <si>
    <t>Percentage of industrial entities inspected</t>
  </si>
  <si>
    <t xml:space="preserve"> Growing water scarcity (and associated increased reuse of treated effluent) will mean that effluent discharge standards become more important. Monitoring the quality of trade effluent from industries with the municipality is one means of ensuring that they are observing the conditions associated with licensing. The indicator provides an indication of the annual monitoring coverage over an annual period. </t>
  </si>
  <si>
    <t xml:space="preserve">Number of industries with trade effluent that are inspected during the assessment period as a percentage of the total number of registered industries with trade effluent, at the end of the municipal financial year. Inspections are only counted once per registered industry organisation, regardless of whether multiple inspections follow from the original visit. </t>
  </si>
  <si>
    <t xml:space="preserve">((1) Number of industry trade effluent inspections undertaken / (2) Number of registered industries with trade effluent) </t>
  </si>
  <si>
    <t xml:space="preserve">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the indicator "Number of non-compliant wastewater systems monitored against the regulatory standards". </t>
  </si>
  <si>
    <t xml:space="preserve">Measures the number of unique industry organisations subjected to inspection. It does not  measure multiple inspections of the same organisation. </t>
  </si>
  <si>
    <t xml:space="preserve">A leading and similar indicator to WS 4.1. </t>
  </si>
  <si>
    <t>WS4.21(1)</t>
  </si>
  <si>
    <t>(1) Number of industry trade effluent inspections undertaken</t>
  </si>
  <si>
    <t>Number of industries that are registered with the municipality as discharging a trade effluent into the municipal sewer network, and that have actually been inspected, at the reference date.</t>
  </si>
  <si>
    <t>Number of industrial entities tested as compliant</t>
  </si>
  <si>
    <t xml:space="preserve">The MBI code for this data element is D125.
Only one inspection is counted per registered industry entity, regardless of whether multiple inspections occur at the same entity. </t>
  </si>
  <si>
    <t>WS4.21(2)</t>
  </si>
  <si>
    <t>(2) Number of registered industries with trade effluent</t>
  </si>
  <si>
    <t>Number of industries that are registered with the municipality as discharging a trade effluent into the municipal sewer network, at the reference date.</t>
  </si>
  <si>
    <t>Number of industries registered</t>
  </si>
  <si>
    <t>The MBI code for this data element is D124.</t>
  </si>
  <si>
    <t>WS4.22</t>
  </si>
  <si>
    <t>Percentage of wastewater safely treated</t>
  </si>
  <si>
    <t>Percentage of wastewater</t>
  </si>
  <si>
    <t>Proportion of wastewater generated both by households (sewage and faecal sludge), as well as economic activities (based on ISIC categories) safely treated compared to total wastewater generated both through households and economic activities.</t>
  </si>
  <si>
    <t>100 – [(0.8 x (1) Percentage of household (sewage and faecal sludge) wastewater safely treated (PWHt)) + (0.2 x (2) Percentage of wastewater from hazardous industries safely treated (PWIt)]</t>
  </si>
  <si>
    <t>AMCOW indicator
SDG indicator
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 of wastewater treatment works operational and functioning".</t>
  </si>
  <si>
    <t>While the definition conceptually includes wastewater generated from all economic activities, monitoring will focus on wastewater generated from hazardous industries (as defined by relevant ISIC categories). Countries should report the percentage value for any given year, as well as the percentage change over time.
AMCOW suggests that countries should report the percentage value for any given year, as well as the percentage change over time using the formulas below:
Percentage of wastewater safely treated (i) = 100 – ((0.8 x PWHt) + (0.2 x PWIt))
Percentage change = (3.4i - 3.4baseline ) / 3.4baseline x 100
Where ‘i' is the given year.
As per AMCOW suggestion, the weighting between the two parameters in the indicator calculation is as follows: household = 0.8 and economic activities = 0.2.
AMCOW is therefore assuming that the majority of wastewater within an area originates from household sewage. NOTE this is currently being tested and may be revised in the future.
The Target should preferably be &lt;=50%.</t>
  </si>
  <si>
    <t xml:space="preserve">A leading and similar indicator to WS 4.2. Not considered ready at this time. </t>
  </si>
  <si>
    <t>WS4.22(1)</t>
  </si>
  <si>
    <t>(1) Percentage of household (sewage and faecal sludge) wastewater safely treated (PWHt)</t>
  </si>
  <si>
    <t>The proportion of household wastewater which is safely treated before disposal or reuse.</t>
  </si>
  <si>
    <t>Percentage household wastewater</t>
  </si>
  <si>
    <t>The MBI code for this data element is wD186.
Household wastewater includes faecal waste from onsite facilities (such as emptying and cleaning of cesspools and septic tanks, sinks and pits) as well as offsite wastewater treatment plants according to the ISIC definition 3700 for “Sewerage”. Inclusion of onsite facilities is critical from a public health, environment and equity perspective since approximately two thirds of people globally use on-site facilities.</t>
  </si>
  <si>
    <t>WS4.22(2)</t>
  </si>
  <si>
    <t>(2) Percentage of wastewater from hazardous industries safely treated (PWIt)</t>
  </si>
  <si>
    <t>The proportion of wastewater from hazardous industries (as defined by relevant ISIC categories) which is safely treated before disposal or reuse.</t>
  </si>
  <si>
    <t>The MBI code for this data element is D172.
Industrial wastewater (which includes point source agricultural discharges) responds to minimizing release of hazardous chemicals.</t>
  </si>
  <si>
    <t>WS4.3</t>
  </si>
  <si>
    <t>Percentage of wastewater effluent volume complying with license conditions (weighted by flows by plant)</t>
  </si>
  <si>
    <t xml:space="preserve">Percentage of wastewater effluent by volume </t>
  </si>
  <si>
    <t xml:space="preserve">Many Wastewater Treatment Works (WWTWs) operate above capacity, are in poor condition and deteriorating due to inadequately trained operators and a lack of maintenance. Growing water scarcity (and associated increased reuse of treated effluent) will mean that effluent discharge standards become more important. Furthermore, water treatment works might be located downstream of WWTWs, and untreated or poorly treated effluent is then used as raw water input to these water treatment works. Monitoring the quality of treated effluents from WWTWs helps protect health, and aids identification and control of pollution impacts to the environment. Inadequate water supply and sanitation is a direct contributor to high levels of diarrhoea, dysentery and other diseases in Southern Africa and a 1997 study found that the total social cost of diarrhoeal disease was at least 1% of the GDP in South Africa (R3.4 billion). </t>
  </si>
  <si>
    <t xml:space="preserve">The percentage of wastewater effluent volume complying with license conditions (weighted by flows by plant) within the municipal service area. Wastewater effluent is an outflowing of water or gas to a natural body of water, from a structure such as a wastewater treatment plant, sewer pipe, or industrial outfall. License conditions refers to the Water Use Licensing conditions in place for wastewater as it relates to the treatment of effluent. </t>
  </si>
  <si>
    <t xml:space="preserve">((1) Volume of wastewater effluent complying with license conditions / (2) Total volume of wastewater effluent within the municipal area) </t>
  </si>
  <si>
    <t>2020 Sector and Metro Consultations.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 of wastewater treatment works operational and functioning".</t>
  </si>
  <si>
    <t xml:space="preserve">No further notes on calculation. </t>
  </si>
  <si>
    <t xml:space="preserve">Should this indicator be graduated to Tier 2 or above, WS4.2 Wastewater quality compliance according to the water use license would become redundant. Thus, WS4.2 and WS4.3 should be considered jointly. </t>
  </si>
  <si>
    <t>WS4.3(1)</t>
  </si>
  <si>
    <t xml:space="preserve">(1) Volume of wastewater effluent complying with license conditions </t>
  </si>
  <si>
    <t xml:space="preserve">The volume of wastewater effluent (in kilolitres) complying with license conditions. </t>
  </si>
  <si>
    <t>WS4.3(2)</t>
  </si>
  <si>
    <t>(2) Total volume of wastewater effluent within the municipal area</t>
  </si>
  <si>
    <t xml:space="preserve">The total volume of wastewater effluent processed by WWTWs within the municipal service area. </t>
  </si>
  <si>
    <t>WS4.31</t>
  </si>
  <si>
    <t>Percentage of wastewater treatment capacity unused</t>
  </si>
  <si>
    <t>Percentage of sewage treatment capacity unused</t>
  </si>
  <si>
    <t xml:space="preserve">The percentage of wastewater treatment capacity unused. Sewer treatment capacity refers to the maximum amount of sewage that a facility is allowed to treat or to direct to a particular reuse or effluent disposal system. This refers to the collective available design capacity of all facilities servicing the municipal area. 'Available design capacity' refers to the overall design capacity that is available on a daily basis. If part of the treatment facility requires refurbishment or is not in operation this should be excluded from 'available design capacity'. </t>
  </si>
  <si>
    <t>[1 - ((1) Total volume of wastewater treated over the last year / ((2) Daily wastewater treatment plant available design capacity x 365))] </t>
  </si>
  <si>
    <t xml:space="preserve">The indicator assumes all WWTWs operate at their maximum safe capacity every day of the year, hence the multiplication of daily capacity by 365. If this is not the case, the Standard Operating Procedure should specify how this is addressed within the municipality. </t>
  </si>
  <si>
    <t xml:space="preserve">WS4.31(1) </t>
  </si>
  <si>
    <t>(1)Total volume of wastewater treated over the last year</t>
  </si>
  <si>
    <t xml:space="preserve">Total volume of wastewater treated measures the sewer treatment capacity utilised (in kilolitres) within the municipal service area. This is in aggregate from across all WWTWs in the municipal area. </t>
  </si>
  <si>
    <t>WS4.31(2)</t>
  </si>
  <si>
    <t>(2) Daily wastewater treatment plant available design capacity</t>
  </si>
  <si>
    <t xml:space="preserve">The total daily wastewater treatment available design capacity (in kilolitres) of all plants within the municipal service area. This is an aggregate figure taking into account aggregated available design capacity. 'Available design capacity' refers to the overall design capacity that is available on a daily basis. If part of the treatment facility requires refurbishment or is not in operation this should be excluded from 'available design capacity' for the specified period it is unavailable. </t>
  </si>
  <si>
    <t>WS4.4</t>
  </si>
  <si>
    <t>Green Drop Score</t>
  </si>
  <si>
    <t>Green Drop results</t>
  </si>
  <si>
    <t>Participation by WSAs in the Green Drop Certification process has been of historic value and should occur again. 
Many WWTWs operate above capacity, are in poor condition and deteriorating due to inadequately trained operators and a lack of maintenance. Growing water scarcity (and associated increased reuse of treated effluent) will mean that effluent discharge standards become more important. Furthermore, water treatment works might be located downstream of wastewater treatment works, and untreated or poorly treated effluent is then used as raw water input to these water treatment works. Monitoring the quality of treated effluents from wastewater treatment facilities helps protect health, and aids identification and control of pollution impacts to the environment.</t>
  </si>
  <si>
    <t>The latest available Green Drop assessment results. A Green Drop score is a result obtained through an audit conducted by the Department of Water and Sanitation on the entire business of the municipal wastewater services (entire value chain).</t>
  </si>
  <si>
    <t>(1) Green drop score (as a %) achieved by the municipality through a Green Drop Assessment</t>
  </si>
  <si>
    <t>Historic DWS indicator proposed through Sector and Metro Consultation.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It relates to "% of wastewater treatment works operational and functioning".</t>
  </si>
  <si>
    <t>Subject to DWS undertaking the assessment.</t>
  </si>
  <si>
    <t>In order to achieve Green Drop Certification, a minimum score of 90% should be obtained by a municipality</t>
  </si>
  <si>
    <t xml:space="preserve">WS4.4(1) </t>
  </si>
  <si>
    <t>The Green drop score (as a %) achieved by the municipality through a Green Drop Assessment</t>
  </si>
  <si>
    <t>Department of Water and Sanitation reports</t>
  </si>
  <si>
    <t>WS4.5</t>
  </si>
  <si>
    <t>Blue Drop Score</t>
  </si>
  <si>
    <t>Blue Drop results</t>
  </si>
  <si>
    <t xml:space="preserve">Participation by WSAs in the Blue Drop Certification process has been of historic value and should occur again. 
If the water that is provided is of a poor quality, it will contribute to the creation of unhealthy and unsafe living environments. Monitoring the quality of drinking water helps protect health, and regularly monitoring water quality is a crucial part of identifying any existing problems, or any issues that could emerge in the future. </t>
  </si>
  <si>
    <t>The latest available Blue Drop assessment results. A Blue Drop score is a result obtained through an audit conducted by the Department of Water and Sanitation on the water supply system within a municipality. The audit includes the physical inspection of raw water pump stations and purification facilities.</t>
  </si>
  <si>
    <t>(1) Blue drop score (as a %) achieved by the municipality through a Blue Drop Assessment</t>
  </si>
  <si>
    <t>Historic DWS indicator proposed through Sector and Metro Consultation.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</si>
  <si>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In order to achieve Blue Drop Certification, a minimum score of 95% should be obtained by a municipality</t>
  </si>
  <si>
    <t>WS4.5(1)</t>
  </si>
  <si>
    <t>The Blue drop score (as a %) achieved by the municipality through a Blue Drop Assessment</t>
  </si>
  <si>
    <t>WS5.1</t>
  </si>
  <si>
    <t>Percentage of non-revenue water</t>
  </si>
  <si>
    <t>Improved water sustainability</t>
  </si>
  <si>
    <t>Percentage of kilolitres</t>
  </si>
  <si>
    <t>The purpose of this measure is to determine the percentage loss of potential revenue from water service through kilolitres of water purchased but not sold as a result of losses incurred through theft (illegal connections), non- or incorrect metering or wastage as a result of deteriorating water infrastructure.
Water consumption is currently too high and there is poor water use efficiency, and little water conservation and demand management implementation. In particular, the increased percentage of the population with access to water services (as the current backlog is addressed), and the expected improvement in the standard of living, is likely to result in a greater per capita water consumption. New water augmentation schemes will also be costly and are likely to be detrimental to the environment. Effective water conservation and demand management brings about the required change to current water use management practices, and there are opportunities to increase water use efficiency in all water use sectors.</t>
  </si>
  <si>
    <t xml:space="preserve">Non-revenue water is defined as the sum of unbilled authorized consumption, apparent losses (unbilled unauthorised consumption and meter inaccuracies) and real losses (from transmission mains, storage facilities, distribution mains or service connections). </t>
  </si>
  <si>
    <t>(((1)Number of Kilolitres Water Purchased or Purified - (2)Number of Kilolitres Water Sold) / (1)Number of Kilolitres Water Purchased or Purified)</t>
  </si>
  <si>
    <t>DWS indicator, Previous generation BEPP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</si>
  <si>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It is expected that implementation of the free basic service policy is included in the calculation for sale of water.</t>
  </si>
  <si>
    <t>WS5.1(1)</t>
  </si>
  <si>
    <t>(1) Number of Kilolitres Water Purchased or Purified</t>
  </si>
  <si>
    <t xml:space="preserve">Kilolitres of bulk water supplied is measured as the purchase of bulk water from a water board, Department of Water and Sanitation or internal department. </t>
  </si>
  <si>
    <t>WS5.1(2)</t>
  </si>
  <si>
    <t>(2) Number of kilolitres of water sold</t>
  </si>
  <si>
    <t>Sum of the kilolitres of water sold throughout the municipality to all end users</t>
  </si>
  <si>
    <t>WS5.2</t>
  </si>
  <si>
    <t>Total water losses</t>
  </si>
  <si>
    <t>Litres per connection per day</t>
  </si>
  <si>
    <t>Water consumption is currently too high and there is poor water use efficiency, and little water conservation and demand management implementation. In particular, the increased percentage of the population with access to water services (as the current backlog is addressed), and the expected improvement in the standard of living, is likely to result in a greater per capita water consumption. New water augmentation schemes will also be costly and are likely to be detrimental to the environment. Effective water conservation and demand management brings about the required change to current water use management practices, and there are opportunities to increase water use efficiency in all water use sectors.</t>
  </si>
  <si>
    <t>Total (apparent and real) losses, expressed in terms of annual volume lost per service connection per day.</t>
  </si>
  <si>
    <t>((1) System input volume- (2) Authorised consumption volume) in m³ x 1000) / (365 x (3) Number of service connections)]</t>
  </si>
  <si>
    <t>ISO 37120 Indicator 21.7
MBI indicator 
IWA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</si>
  <si>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Water losses can be calculated as the System Input Volume (see data element 2) minus the Authorised Consumption (see data element 3).
This indicator is adequate for urban distribution systems. Used if service connections density is &gt; 20 / km of mains. IWA Op24 shall be used if service connections density is &lt; 20 / km of mains (e.g. rural distribution systems or bulk supply systems). IWA PI is L/connection/year but converted to L/connection/day as this is more commonly used in practice.
Although IWA/MBI specify m³/connection/year, DWS traditionally requires this performance indicator in units of L/connection/day. Therefore, in order to calculate this performance indicator, a unit conversion is required from m³ to L. To do this, the Water Losses in m³ is multiplied by a 1000 to convert this to Water Losses in L.</t>
  </si>
  <si>
    <t>The IWA code for this performance indicator is Op23.
The MBI code for this performance indicator is WDM11.
IWA (and MBI) alternatively specify Water losses in different units to DWS, notably Water losses (m³/connection/year). 
Water losses (m³/connection/year) can be calculated using the following formula:
(Water losses X 365 / assessment period) / number of service connections.</t>
  </si>
  <si>
    <t>WS5.2(1)</t>
  </si>
  <si>
    <t>(1) System input volume</t>
  </si>
  <si>
    <t>The water volume input of the global system during the assessment period. System input should include water abstracted and all imported water (raw and treated) (IWA A3).</t>
  </si>
  <si>
    <t>m³</t>
  </si>
  <si>
    <t>The IWA code for this data element is A3.
The MBI code for this data element is A3.
It is recommended that this variable is not assessed for periods shorter than one year, since it may lead to misleading conclusions. If a shorter assessment period cannot be avoided, special care is required in result interpretation. External comparisons on such time bases must be avoided.
Traditionally, this data element is recorded in m³, however, Water Conservation and Demand Management performance indicators can be specified in either m³ or L and a conversion might be required when calculating the performance indicator.</t>
  </si>
  <si>
    <t>WS5.2(2)</t>
  </si>
  <si>
    <t>(2) Authorised consumption</t>
  </si>
  <si>
    <t xml:space="preserve">Total volume of metered and/or non-metered water that, during the assessment period, is taken by registered customers, by the water supplier itself, or by others who are implicitly or explicitly authorised to do so by the water supplier, for residential, commercial, industrial or public purposes. It includes water exported. </t>
  </si>
  <si>
    <t>The IWA code for this data element is A14.
The MBI code for this data element is A14.
Note that authorised consumption may include items such as fire fighting and training, flushing of mains and sewers, street cleaning, watering of municipal gardens, public fountains, frost protection, building water, etc. These may be billed or unbilled, metered or unmetered, according to local practice.
Traditionally, this data element is recorded in m³, however, Water Conservation and Demand Management performance indicators can be specified in either m³ or L and a conversion might be required when calculating the performance indicator.</t>
  </si>
  <si>
    <t>WS5.2(3)</t>
  </si>
  <si>
    <t>(3) Number of service connections</t>
  </si>
  <si>
    <t>Number of service connections.</t>
  </si>
  <si>
    <t>WS5.21</t>
  </si>
  <si>
    <t>Infrastructure Leakage Index</t>
  </si>
  <si>
    <t xml:space="preserve">The annual volume of water losses is an important indicator in assessing water utility efficiency, both in individual years and as a trend over a period of years. High and increasing water losses are an indicator of ineffective planning and construction, and also of low operational maintenance activities. The Infrastructure Leakage Index accepts that a degree of leakage is inevitable and considers this in terms of an internationally benchmarked measure for leakage. </t>
  </si>
  <si>
    <t xml:space="preserve">The Infrastructure Leakage Index is derived from the structural and operational characteristics of the entire water infrastructure network. It is measured in terms of the real water loss from the supply network of physical distribution systems. </t>
  </si>
  <si>
    <t xml:space="preserve">Denominator is based on an estimate set out in the Standard Operating Procedure. Where municipalities do not have detailed protocols for calculating unavoidable annual real losses, they should calculate on the basis of average operating pressure of 50m and 50 connections / km of pipe where no better information is available.
In this case, Unavoidable Annual Real Losses (UARL) = (18 x Lm + 0.8 x Nc + 25 x Lp) x P
Where Lm = length of mains in km; Nc = Number of connections; Lp = Length of underground pipe in m and P = average operating pressure in m.
Lp is considered zero if the meter is on the property boundary otherwise it is the length of pipe from the property boundary to inside the household where the meter was installed.
If municipalities are unable to undertake such calculations, as a last resort 15% of the system input volume can be utilised. Refer to the municipality's SOP to confirm which method it has applied in this instance. </t>
  </si>
  <si>
    <t>No additional notes are provided</t>
  </si>
  <si>
    <t xml:space="preserve">WS5.21(1) </t>
  </si>
  <si>
    <t xml:space="preserve">(1) Current annual real water losses in the network </t>
  </si>
  <si>
    <t>This refers to the current real (physical) losses of water within the length of the municipal network on an annual basis.</t>
  </si>
  <si>
    <t xml:space="preserve">This is determined by measuring the difference between the input volume and output volume. 
It can b calculated on the basis of average operating pressure of 50m and 50 connections / km of pipe where no better information is available.
In this case, Unavoidable Annual Real Losses (UARL) = (18 x Lm + 0.8 x Nc + 25 x Lp) x P
Where Lm = length of mains in km; Nc = Number of connections; Lp = Length of underground pipe in m and P = average operating pressure in m.
Lp is considered zero if the meter is on the property boundary otherwise it is the length of pipe from the property boundary to inside the household where the meter was installed.
If municipalities are unable to undertake such calculations, as a last resort 15% of the system input volume can be utilised. Refer to the municipality's SOP to confirm which method it has applied in this instance. 
Traditionally, this data element is recorded in m³, however, Water Conservation and Demand Management performance indicators can be specified in either m³ or L and a conversion might be required when calculating the performance indicator. </t>
  </si>
  <si>
    <t xml:space="preserve">WS5.21(2) </t>
  </si>
  <si>
    <t xml:space="preserve">This refers to the unavoidable real (physical) losses of water within the length of the municipal network on an annual basis. This is water that would be lost regardless based on established design features of the network, including its length, metering, age, etc. The municipal Standard Operating Procedure will set out the full details in this regard. </t>
  </si>
  <si>
    <t xml:space="preserve">This data element is an estimate based on a series of assumptions and calculations applied based on the characteristics of the municipal network. Where municipalities do not have detailed protocols for calculating unavoidable annual water losses, a benchmark of 15% of the total system input volume can be utilised. Refer to the municipality's SOP. </t>
  </si>
  <si>
    <t>WS5.3</t>
  </si>
  <si>
    <t>Total per capita consumption of water</t>
  </si>
  <si>
    <t>Litres per capita per day</t>
  </si>
  <si>
    <t>South Africa is a water scarce country. Current non-revenue water for South Africa is estimated to be 39% and associated water losses are 37%. Current indications are that non-revenue water costs South Africa approximately R7 billion Annual. Average per capita consumption is approximately 223 litres which is high for a water scarce country.
Water consumption is currently too high and there is poor water use efficiency, and little water conservation and demand management implementation. In particular, the increased percentage of the population with access to water services (as the current backlog is addressed), and the expected improvement in the standard of living, is likely to result in a greater per capita water consumption. New water augmentation schemes will also be costly and are likely to be detrimental to the environment. Effective water conservation and demand management brings about the required change to current water use management practices, and there are opportunities to increase water use efficiency in all water use sectors.</t>
  </si>
  <si>
    <t>The total system input volume minus the total exported (raw and treated) water per population per day of the assessment period.</t>
  </si>
  <si>
    <t>(1) System input volume – Exported [(2)raw + (3) treated] water in m³ x 1000) / (365 x (4) Municipal population)</t>
  </si>
  <si>
    <t>ISO 37120 indicator 21.5
IWA indicator
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</si>
  <si>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The exported water is the sum of both raw exported and treated exported water.
In order to calculate this performance indicator, a unit conversion is required from m³ to L. To do this, the water volume data in m³ is multiplied by a 1000 to convert this to L.</t>
  </si>
  <si>
    <t>The IWA code for this performance indicator is CI70.
The MBI code for this performance indicator is WDM2.</t>
  </si>
  <si>
    <t>WS5.3(1)</t>
  </si>
  <si>
    <t>The water volume input of the global system during the assessment period. System input should include water abstracted and all imported water (raw and treated).</t>
  </si>
  <si>
    <t>The IWA and MBI code for this data element is A3.
Traditionally, this data element is recorded in m³, however, Water Conservation and Demand Management performance indicators can be specified in either m³ or L and a conversion might be required when calculating the performance indicator.</t>
  </si>
  <si>
    <t>WS5.3(2)</t>
  </si>
  <si>
    <t>(2) Exported raw water</t>
  </si>
  <si>
    <t>Total volume of raw water transferred to other water undertaking or to another system from the same supply area during the assessment period.</t>
  </si>
  <si>
    <t>The IWA and MBI code for this data element is A5.
Traditionally, this data element is recorded in m³, however, Water Conservation and Demand Management performance indicators can be specified in either m³ or L and a conversion might be required when calculating the performance indicator.</t>
  </si>
  <si>
    <t>WS5.3(3)</t>
  </si>
  <si>
    <t>(3) Exported treated water</t>
  </si>
  <si>
    <t>Total volume of treated water exported to other water undertaking or to another system from the same supply area during the assessment period. These transfers can occur anywhere downstream of the treatment plants or at any point where the water is assumed as treated by the water undertaking.</t>
  </si>
  <si>
    <t>The IWA and MBI code for this data element is A7.
Traditionally, this data element is recorded in m³, however, Water Conservation and Demand Management performance indicators can be specified in either m³ or L and a conversion might be required when calculating the performance indicator.</t>
  </si>
  <si>
    <t>WS5.3(4)</t>
  </si>
  <si>
    <t>(4) Municipal population</t>
  </si>
  <si>
    <t>Make use of the most recent available StatsSA General Household Survey.</t>
  </si>
  <si>
    <t>WS5.31</t>
  </si>
  <si>
    <t>Percentage of total water connections metered</t>
  </si>
  <si>
    <t>Percentage of water connections</t>
  </si>
  <si>
    <t>The number of metered water connections as a percentage of the total number of connections in the municipality.</t>
  </si>
  <si>
    <t xml:space="preserve">(1) Number of water connections metered / [(1)Number of connections metered + (2) Number of connections unmetered] </t>
  </si>
  <si>
    <t>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</si>
  <si>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 xml:space="preserve">The MBI code for this performance indicator is SD101.
Formula: SD101 (%) = CI54_1 / (CI54_1+CI54_2) x 100.
There will be instances when unmetered connections are unknown and not accounted for in this indicator. However, the intention is to reduce and potentially eliminate these over time. </t>
  </si>
  <si>
    <t>WS5.31(1)</t>
  </si>
  <si>
    <t>(1) Number of water connections metered</t>
  </si>
  <si>
    <t xml:space="preserve">Total number of service connections that are metered, at the reference date. </t>
  </si>
  <si>
    <t>Number of water services connections</t>
  </si>
  <si>
    <t>The MBI code for this data element is CI54_1.
Metered services allow the municipality to determine the volume of water used by a customer and therefore bill accordingly. Ideally all connections should be metered.</t>
  </si>
  <si>
    <t>WS5.31(2)</t>
  </si>
  <si>
    <t>(2) Number of connections unmetered</t>
  </si>
  <si>
    <t xml:space="preserve">Total number of water service connections that are unmetered, at the reference date. </t>
  </si>
  <si>
    <t>The MBI code for this data element is CI54_2.
Where services are unmetered, the municipality is unable to determine the volume of water used by a customer and needs to estimate volumes accordingly.</t>
  </si>
  <si>
    <t>WS5.4</t>
  </si>
  <si>
    <t>Percentage of water reused</t>
  </si>
  <si>
    <t>Percentage of water</t>
  </si>
  <si>
    <t xml:space="preserve">Water consumption is high and there is poor water use efficiency, and little water conservation and demand management implementation. In particular, the increased percentage of the population with access to water services (as the current backlog is addressed), and the expected improvement in the standard of living, is likely to result in a greater per capita water consumption over time. New water augmentation schemes will also be costly and are likely to be detrimental to the environment. Effective water conservation and demand management brings about the required change to current water use management practices, and there are opportunities to increase water use efficiency in all water use sectors. Water reuse and recycling is one means of ensuring supply while simultaneously addressing consumption and demand issues. Water reuse provides alternatives to existing scare water supplies and enhances water security, sustainability and resilience. </t>
  </si>
  <si>
    <t xml:space="preserve">The total volume of water recycled and reused as a percentage of the system input volume. System input should include water abstracted and all imported water (raw and treated). Water that has been 'recycled and reused' refers to water reclaimed from discharge sources that is then treated and reused for beneficial purposes including but not limited to: agriculture and irrigation, potable water supplies, groundwater replenishment, industrial processes and environmental restoration. For the purpose of this indicator, it measures only municipal wastewater treated for direct use, inclusive of irrigation purposes.  </t>
  </si>
  <si>
    <t xml:space="preserve">[(1) Volume of water recycled and reused (VRR) = ((2)Direct use of treated municipal wastewater (not including irrigation) + (3) Direct use of treated municipal wastewater for irrigation purposes)) / (4) System input volume] </t>
  </si>
  <si>
    <t>AMCOW indicator
MBI indicator.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t>
  </si>
  <si>
    <t>Volume of water recycled and reused (VRR) is the sum of (appropriately treated) reused water volumes from each of the two types listed below (two data elements pertaining to agriculture drainage and irrigation usage are excluded from the AMCOW definition to suit the South African context). 
AMCOW suggests that countries should report the percentage value for any given year, as well as the percentage change over time using the formulas below:
Percentage of water recycled and reused (PRR) = VRR / TWW x 100
Percentage change = (PRRi - PRR2015 ) / PRR2015 x 100
Where ‘i' is the given year.
For each parameter, specify whether the values are metered or estimated. If estimated, the estimation method should be specified.</t>
  </si>
  <si>
    <t>The AMCOW code for this performance indicator is I-2.2a.
The MBI code for this performance indicator is WDM29.
Note that while this target is an explicit part of SDG-6.3, there is no SDG indicator on recycling and reuse. The main challenge for this indicator lies in defining the parameters to be included. For transparency it is suggested that the sectors used are: municipal, industrial and agricultural. Total withdrawals/input volume by these sectors are reasonably reported on by African countries. 
However, it is not possible reliably measure the direct use of agriculture drainage water or direct use of non-treated municipal wastewater for irrigation purposes, as originally provided for in the AMCOW based definition. These data elements have therefore been excluded in the calculation and may be introduced at a later stage. 
'Safe’ reuse refers to water that is of a quality that is ‘fit for purpose’. i.e. is generally treated, but the levels of treatment (i.e. primary, secondary, tertiary) may vary depending on use.
All parameters as defined in AquaStat http://www.fao.org/nr/water/aquastat/data/glossary/search.html. For each parameter, countries should specify whether values are measured, modelled or estimated (surface and groundwater), and provide information on the processes used to derive the values, and the year of last assessment. If values or estimates are not available for any of the parameters, they should be left blank.
Note that this indicator does not cover water recycling and reuse that is not connected to the public water supply systems, e.g. in some cases of mining, energy, and large/remote industry. In these cases, companies and organisations are encouraged to report on the equivalent indicator under the Global Reporting Initiative (https://g4.globalreporting.org/specific-standard disclosures/environmental/water/Pages/G4-EN10.aspx) following the GRI G4 Sustainability Reporting Guidelines.</t>
  </si>
  <si>
    <t>WS5.4(1)</t>
  </si>
  <si>
    <t>(1) 1.a Direct use of treated municipal wastewater (not including irrigation)</t>
  </si>
  <si>
    <t>Treated municipal wastewater (primary, secondary, tertiary effluents) directly used, i.e. with no or little prior dilution with freshwater during most of the year, for any purpose other than irrigation.</t>
  </si>
  <si>
    <t>The MBI code for this data element is A120.</t>
  </si>
  <si>
    <t>WS5.4(2)</t>
  </si>
  <si>
    <t>(2) 1.b Direct use of treated municipal wastewater for irrigation purposes</t>
  </si>
  <si>
    <t>Treated municipal wastewater applied artificially (irrigation) and directly (i.e. with no or little prior dilution with freshwater during most of the year) on land to assist the growth of crops and fruit trees, for recreational areas, and for landscaping and forestry.</t>
  </si>
  <si>
    <t>10⁹ m³</t>
  </si>
  <si>
    <t>The MBI code for this data element is A123.</t>
  </si>
  <si>
    <t>WS5.4(3)</t>
  </si>
  <si>
    <t>(3) System input volume</t>
  </si>
  <si>
    <t>FD1.1</t>
  </si>
  <si>
    <t>Number of fire related deaths per 100 000 population</t>
  </si>
  <si>
    <t>Mitigated effects of fires and disasters</t>
  </si>
  <si>
    <t>Ratio of deaths to population</t>
  </si>
  <si>
    <t xml:space="preserve">The measure serves as an internationally recognised measure of holistic fire prevention and firefighting effectiveness. It is a result of the whole suite of planning, fire prevention, awareness and response initiatives and strategies employed by the municipality. The indicator normalises the incidence of fire-related deaths in relation to the municipal population to give an indication of the extent to which the most severe outcome, loss of life, has occurred within the municipal area.  </t>
  </si>
  <si>
    <t>This is a measure of the incidence of reported deaths by the municipality attributed to fire or fire-related causes (e.g. smoke inhalation), normalised per population. This refers to municipal reporting of all known deaths related to fire within the municipal area.</t>
  </si>
  <si>
    <t>(1) Number of reported deaths attributed to fire or fire-related causes / (2) Total population of the municipality x 100 000</t>
  </si>
  <si>
    <t>ISO 10.2. The indicator relates to MTSF: Priority 5: Spatial integration, Human settlements and local government. It is aligned in terms of the Impact- Natural resources are managed and sectors and municipalities are able to respond to the impact of climate change. It specifically relates to the indicator "Percentage reduction of losses (human life; livestock/crop yield; houses/shelter; infrastructure; species) due to climate change disasters".</t>
  </si>
  <si>
    <t xml:space="preserve">The number of reported deaths refers to those deaths documented and known to the municipality as the result of fire or fire-related causes. The capturing of these figures, whether from on-site fatalities, or through information sharing for 'off-site' reports, is subject to municipal Standard Operating Procedures for the capture and reporting of this information. </t>
  </si>
  <si>
    <t xml:space="preserve">The indicator does not imply causality or responsibility for the deaths, it only seeks to standardise the capture and reporting of fire-related deaths by the municipality in relation to the overall population. </t>
  </si>
  <si>
    <t>FD1.1(1)</t>
  </si>
  <si>
    <t>(1) Number of reported deaths attributed to fire or fire-related causes</t>
  </si>
  <si>
    <t xml:space="preserve">The number of deaths reported by the municipality where the cause of death was noted as fire or fire related causes (e.g. smoke inhalation). </t>
  </si>
  <si>
    <t>Municipal Fire Department</t>
  </si>
  <si>
    <t>Deaths</t>
  </si>
  <si>
    <t xml:space="preserve">The number of reported deaths refers to those deaths documented and known to the municipality as the result of fire or fire-related causes. The capturing of these figures, whether from on-site fatalities, or through information sharing for 'off-site' reports, is subject to municipal Standard Operating Procedures for the capture and reporting of this information. This data element does not presuppose access to official autopsies or forensic reports from the Department of Health. </t>
  </si>
  <si>
    <t>FD1.1(2)</t>
  </si>
  <si>
    <t>Total population of the municipality in the year</t>
  </si>
  <si>
    <t xml:space="preserve">If the latest StatsSA Mid-Year Population Estimate for the municipality has not been released with the General Household Survey data, the municipality should refer to the latest published StatsSA municipal population estimate. </t>
  </si>
  <si>
    <t>FD1.11</t>
  </si>
  <si>
    <t>Percentage compliance with the required attendance time for structural firefighting incidents</t>
  </si>
  <si>
    <t>Percentage of incidents</t>
  </si>
  <si>
    <t>This indicator measures the overall compliance of the municipality to meet the average attendance time of 14 minutes for structural fire incidents in urban areas from time of call to time of attendance at least 75% or more of the time as required for a Category 1 Fire Brigade Service as stipulated in SANS 10090. The average response time (in minutes and seconds) it takes a fire department to respond to an initial distress call is an indicator of how protected a municipality’s residents are from fires and related emergencies.</t>
  </si>
  <si>
    <t>Structural fire incidents are defined as incidents of fire outbreaks in habitable formal structures (buildings that have approved building plans) and habitable informal structures (informal residential dwellings where no approved building plans exist). The indicator measures the percentage of times that these incidents receive a response within the 14 minute standard. This measure of the attendance time is the difference between the time of call (the time an official call or notice is received at the official call or reporting centre) and the arrival time (refers to the time captured for the first arriving firefighting response unit regardless from where dispatched or regardless of order of dispatch). The indicator therefore measures the number of all incidents where the attendance time was 14 minutes or less as a percentage of all incidents. 
• Attendance time is the difference between the time of call and the time of arrival of the first arriving firefighting response unit at the given address of the incident, (i.e.) Attendance Time = Time of arrival at given address –s- Time Call Received by ECC
personnel and equipment in minutes and seconds for the year (numerator) divided by the number of fire department responses in the same year (denominator).</t>
  </si>
  <si>
    <t>(1) Number of structural fire incidents where the attendance time was 14 minutes or less / (2) Total number of calls for structural fire incidents received</t>
  </si>
  <si>
    <t xml:space="preserve">Similar to ISO 10.6. The indicator relates to MTSF: Priority 5: Spatial integration, Human settlements and local government. It is aligned in terms of the Outcome- Increased access to land, </t>
  </si>
  <si>
    <t>The indicator should be reported as a cumulative average value for a quarter. Therefore, in Q4, all incidents over the four quarters should be aggregated to reflect an annual average value.</t>
  </si>
  <si>
    <t xml:space="preserve">SANS 10090 refers to the South African National Standard on Community Protection against Fire. </t>
  </si>
  <si>
    <t>FD1.11(1)</t>
  </si>
  <si>
    <t xml:space="preserve">(1) Number of structural fire incidents where the attendance time was 14 minutes or less </t>
  </si>
  <si>
    <t xml:space="preserve">A simple count of the number of structural fire incidents where the difference between the time of call and the arrival time was 14 minutes or less. </t>
  </si>
  <si>
    <t>Structural fire incidents</t>
  </si>
  <si>
    <t>FD1.11(2)</t>
  </si>
  <si>
    <t>(2) Total number of distress calls for structural fire incidents received</t>
  </si>
  <si>
    <t>Simple count of the total number of structural fire incidents received at the call centre in the period. This refers only to those incidents involving habitable structures within the urban edge.</t>
  </si>
  <si>
    <t>Municipal Fire Department / Call Centre</t>
  </si>
  <si>
    <t>Distress calls</t>
  </si>
  <si>
    <t>Prank calls or hoaxes should be excluded as well as multiple calls for the same incidents.</t>
  </si>
  <si>
    <t>FD1.2</t>
  </si>
  <si>
    <t xml:space="preserve">Number of disaster and extreme weather-related deaths per 100 000 population </t>
  </si>
  <si>
    <t xml:space="preserve">The extent to which a municipality is able to plan for and respond to disasters and extreme weather events is a key determinant in the severity of these incidents as it relates to the loss of life. Measuring the number of deaths associated with disasters and extreme weather events normalised for the population provides an indication of the extent to which the range of municipal and state actors have prepared for, managed and limited the harmful outcomes of these events. </t>
  </si>
  <si>
    <t>This indicator measures the incidence of reported deaths that a municipality considers to be the direct or indirect result of disaster incidents and extreme weather events, normalised per population. Disaster is defined in terms of the Disaster Management Act as "a progressive or sudden, widespread or localised natural or human-caused occurrence which- a) causes or threatens to cause- i) death, injury or disease; ii) damage to property, infrastructure or the environment; or iii) disruption of life of a community; and b) is of a magnitude that exceeds the ability of those affected by the disaster to cope with its effects using only their own resources". Extreme weather refers to unexpected, unusual, severe or unseasonal weather events; weather at the extremes of the historical distribution of the range seen in the past. This could be inclusive of heat waves, flooding, drought, storm surges, etc. Where fires are the result of extreme weather events or disasters, they would also be considered within this indicator, but would otherwise find expression in the other indicator.</t>
  </si>
  <si>
    <t>((1) Number of reported deaths related to disasters or extreme weather events / (2) Total population of the municipality) x 100 000</t>
  </si>
  <si>
    <t>ISO 10.3. The indicator relates to MTSF: Priority 5: Spatial integration, Human settlements and local government. It is aligned in terms of the Impact- Natural resources are managed and sectors and municipalities are able to respond to the impact of climate change. It specifically relates to the indicator "Percentage reduction of losses (human life; livestock/crop yield; houses/shelter; infrastructure; species) due to climate change disasters".</t>
  </si>
  <si>
    <t xml:space="preserve">The number of reported deaths refers to those deaths documented and known to the municipality as the direct or indirect result of disaster and extreme weather events. The capturing of these figures, whether on the basis of on-site municipal self-reporting or the collation of secondary reports, is subject of municipal Standard Operating Procedures for this information. </t>
  </si>
  <si>
    <t xml:space="preserve">The indicator does not imply causality or responsibility for the deaths on the part of the municipality, it only seeks to standardise the capture and reporting of disaster and extreme weather-related deaths by the municipality in relation to the overall population. The indicator also relates to the Climate Change integrated outcome area. </t>
  </si>
  <si>
    <t>FD1.2(1)</t>
  </si>
  <si>
    <t>(1) Number of reported deaths related to disasters or extreme weather events</t>
  </si>
  <si>
    <t>The number of deaths reported where the municipality documents the loss of human life as related to disasters or extreme weather events.  Disaster is defined in terms of the Disaster Management Act as "a progressive or sudden, widespread or localised natural or human-caused occurrence which- a) causes or threatens to cause- i) death, injury or disease; ii) damage to property, infrastructure or the environment; or iii) disruption of life of a community; and b) is of a magnitude that exceeds the ability of those affected by the disaster to cope with its effects using only their own resources". Extreme weather refers to unexpected, unusual, severe or unseasonal weather events; weather at the extremes of the historical distribution of the range seen in the past.</t>
  </si>
  <si>
    <t>Municipal Disaster Management</t>
  </si>
  <si>
    <t xml:space="preserve">Given the context and institutional arrangements in different municipalities, the exact protocols applied for sourcing information on deaths related to disaster and extreme weather events may vary. Emphasis should be placed on the municipal standard operating procedures in this regard. </t>
  </si>
  <si>
    <t>FD1.2(2)</t>
  </si>
  <si>
    <t>LED1.1</t>
  </si>
  <si>
    <t>Gross Value Added (GVA) by the municipality per capita</t>
  </si>
  <si>
    <t>Growing inclusive local economies</t>
  </si>
  <si>
    <t>Local government plays various key roles in supporting its population to be economically productive. Gross Value Added (GVA) is an indicator of the productivity of all the economic sectors in the municipality; by expressing it per capita this indicator gives a sense of the economic productivity of the municipality's population.</t>
  </si>
  <si>
    <t xml:space="preserve">This is the total Rand value of goods and services produced in the municipality over a year, minus inputs and raw materials, normalised for the municipal population. </t>
  </si>
  <si>
    <t>(1) Municipal Gross Value Added  / (2) Total population of the municipality</t>
  </si>
  <si>
    <t>B2B consultations; Ministerial input. The indicator relates to MTSF Priority 2: Economic Transformation and Job Creation. It aligns in terms of the Outcome- Increased economic participation, ownership, access to resources, opportunities and wage equality for women, youth and persons with disabilities.</t>
  </si>
  <si>
    <t>LED1.1(1)</t>
  </si>
  <si>
    <t>(1) Municipal Gross Value Add</t>
  </si>
  <si>
    <t>Gross Value Added (GVA) for the municipality for the previous financial year.</t>
  </si>
  <si>
    <t xml:space="preserve">StatsSA  </t>
  </si>
  <si>
    <t>LED1.1(2)</t>
  </si>
  <si>
    <t>LED1.11</t>
  </si>
  <si>
    <t>Percentage of total municipal operating expenditure spent on contracted services physically residing within the municipal area</t>
  </si>
  <si>
    <t>Percentage of R-value</t>
  </si>
  <si>
    <t xml:space="preserve">Municipalities play an important role in enabling local economic development. Tracking the percentage of operating expenditure on contracted services within the municipal area gives an indication of the extent to which the municipality's own operating budget is spent within the local economy for outsourced services which it has procured. By tracking against the overall expenditure, as opposed to the planned budget, a measure of the proportion of municipal spend within the municipal area is determined as this relates to the overarching intention to grow inclusive local economies. </t>
  </si>
  <si>
    <t xml:space="preserve">This indicator measures the value of municipal operating expenditure that has been spent on payments to contracted organisations with a physical address within the municipal area as a percentage of the total operating expenditure on payments to all contracted organisations. Contracted services are inclusive of consultancy services, and refer to services rendered by any entity outside of the municipality secured through a public procurement process. </t>
  </si>
  <si>
    <t xml:space="preserve">(1) R-value of operating expenditure on contracted services within the municipal area / (2) Total municipal operating expenditure on contracted services </t>
  </si>
  <si>
    <t>Informed by MFMA Circular No. 71 and COGTA consultations with municipalities. The indicator relates to MTSF Priority 2: Economic Transformation and Job Creation. It aligns in terms of the Outcome- Increased economic participation, ownership, access to resources, opportunities and wage equality for women, youth and persons with disabilities.</t>
  </si>
  <si>
    <t xml:space="preserve">The indicator is cumulative across quarters over the financial year. The annual report should reflect the indicator against total operating expenditure on contracted services for the financial year. </t>
  </si>
  <si>
    <t xml:space="preserve">The indicator only pertains to services for which there is a contractual agreement (or equivalent) for services the municipality has procured through a supply chain process. If the municipality has procured the services of its own entities, that would fall within the first data element of the indicator. </t>
  </si>
  <si>
    <t xml:space="preserve">LED1.11(1) </t>
  </si>
  <si>
    <t>(1) R-value of operating expenditure on contracted services within the municipal area</t>
  </si>
  <si>
    <t xml:space="preserve">R-value of operating expenditure spent on contracted services with a physical address within the municipal area. Contracted services are inclusive of business, non-profit organisations, and any other entities which the municipality has secured the services of through a public procurement process. The data element only counts spend on businesses with physical address within the municipal area. </t>
  </si>
  <si>
    <t>Municipal Budget &amp; Treasury Office</t>
  </si>
  <si>
    <t xml:space="preserve">The data element is cumulative across quarters over the financial year. This is potentially inclusive of municipal entities, where they render contracted services to the municipality through a public procurement process. </t>
  </si>
  <si>
    <t xml:space="preserve">LED1.11(2) </t>
  </si>
  <si>
    <t>(2) Total municipal operating expenditure on contracted services</t>
  </si>
  <si>
    <t xml:space="preserve">R-value of the total operating expenditure on contracted services. </t>
  </si>
  <si>
    <t xml:space="preserve">The data element is cumulative across quarters over the financial year. </t>
  </si>
  <si>
    <t>LED1.2</t>
  </si>
  <si>
    <t>Employment rate in the municipal area</t>
  </si>
  <si>
    <t xml:space="preserve">Outcome </t>
  </si>
  <si>
    <t xml:space="preserve">Employment rate  </t>
  </si>
  <si>
    <t>Measuring the proportion of the municipality's working age population that is employed is a common indicator used internationally as a measure of the state of the economy in a defined area.</t>
  </si>
  <si>
    <t xml:space="preserve">The employment rate in the municipal area. The working age population is anyone between the ages of 15-64. Employment refers to when a person works for another person, organisation or the state in any capacity and is entitled to receive remuneration. </t>
  </si>
  <si>
    <t xml:space="preserve">((1) Number of the working age population in employment/ (2) Total working age population in the municipal area) </t>
  </si>
  <si>
    <t>The indicator relates to MTSF Priority 2: Economic Transformation and Job Creation. It aligns in terms of the Outcome- Increased economic participation, ownership, access to resources, opportunities and wage equality for women, youth and persons with disabilities.</t>
  </si>
  <si>
    <t>Subject to available data, this indicator can be disaggregated in terms of: Youth employment rate; Female employment rate; Narrow definition unemployment rate; Expanded definition unemployment rate; Labour force participation rate; and the percentage of employed in the informal sector.</t>
  </si>
  <si>
    <t>LED1.2(1)</t>
  </si>
  <si>
    <t>(1) Number of the working age population in employment</t>
  </si>
  <si>
    <t>Number of the working age population in employment within the municipal area</t>
  </si>
  <si>
    <t>Working age population</t>
  </si>
  <si>
    <t>LED1.2(2)</t>
  </si>
  <si>
    <t>(2) Total working age population in the municipal area</t>
  </si>
  <si>
    <t>The total working age population in the municipal area</t>
  </si>
  <si>
    <t>Stats SA General Household Survey</t>
  </si>
  <si>
    <t>LED1.21</t>
  </si>
  <si>
    <t>Number of work opportunities created through Public Employment Programmes (incl. EPWP, CWP and other related employment programmes)</t>
  </si>
  <si>
    <t>Number of work opportunities</t>
  </si>
  <si>
    <t xml:space="preserve">Work opportunities created through state funded infrastructure programmes are an important means of poverty alleviation delivered by municipalities and state actors. The indicator tracks the contribution of Public Employment Programmes to work opportunities as a means of growing inclusive local economies. </t>
  </si>
  <si>
    <t>Simple count of the number of short-term work opportunities provided through the municipality by Public Employment Programmes such as Expanded Public Works Programme, Community Works Programme and other related infrastructure initiatives. EPWP is a nationwide programme covering all spheres of government and SOEs. EPWP projects employ workers on a temporary or ongoing basis with government, contractors, or other non-governmental organisations under the Ministerial Conditions of Employment for the EPWP or learnership employment conditions. The CWP was established to provide an employment safety net to eligible members of target communities by offering them a minimum number of regular days of work each month. The programme targets unemployed and underemployed people. The stipends participants receive supplement their existing livelihood means and provide them with a basic level of income security. The indicator tracks the number of unique work opportunities generated within the quarter, regardless of the duration.</t>
  </si>
  <si>
    <t>(1) Number of work opportunities provided by the municipality through the Expanded Public Works Programme + (2) the Number of work opportunities provided through the Community Works Programme and other related infrastructure initiatives.</t>
  </si>
  <si>
    <t xml:space="preserve">CoGTA Back 2 Basics. The indicator relates to MTSF Priority 2: Economic Transformation and Job Creation. It aligns in terms of the Outcome- More decent jobs created and sustained with youth, women and persons with disabilities prioritised. It contributes directly to the indicator "Number of work opportunities reported through other public employment programmes". Formerly indicator GG6.12 in the previous iterations of Circular No. 88. </t>
  </si>
  <si>
    <t>Cumulative indicator, i.e. the reported figure in a given quarter should be a year-to-date figure for the financial year. Calculation should be taken so as to avoid double-counting opportunities that may have been active across multiple quarters.</t>
  </si>
  <si>
    <t xml:space="preserve">The indicator is a municipal reporting responsibility although the work opportunities provided by the CWP and other infrastructure-related programmes delivered by state organs may rely on non-municipal actors. Municipalities can report on EPWP work opportunities and supplement with the second data element when this information is regularly supplied. It is the municipality's responsibility to establish standard operating procedures related to the planning and supply of information for other work opportunities to which it has a facilitating role to play. Where it is unable to obtain this information, the second data element may be omitted from reporting. The indicator is formerly GG6.12 and can be considered consistent with the old MSA Planning and Performance Management Regulations of 2001 indicator 'number of jobs created through municipality's local economic development initiatives including capital projects'.  
Disaggregation note- Municipalities should be prepared to disaggregate this data in terms of women, youth and persons with disabilities upon request. </t>
  </si>
  <si>
    <t>LED1.21(1)</t>
  </si>
  <si>
    <t xml:space="preserve">(1) Number of work opportunities provided by the municipality through the Expanded Public Works Programme </t>
  </si>
  <si>
    <t>Simple count of the number of  work opportunities provided by the municipality through the Expanded Public Works Programme. This counts individual work opportunities on a quarterly basis. Where an opportunity runs across quarters, it should only be counted once as one opportunity. Short-term work opportunities are included.</t>
  </si>
  <si>
    <t>Department of Infrastructure Delivery or related municipal division</t>
  </si>
  <si>
    <t>Work opportunities</t>
  </si>
  <si>
    <t>LED1.21(2)</t>
  </si>
  <si>
    <t>(2) Number of work opportunities provided through the Community Works Programme and other related infrastructure initiatives.</t>
  </si>
  <si>
    <t xml:space="preserve">Simple count of short-term work opportunities provided through the Community Works Programme and any other infrastructure-related work opportunities delivered by public employment programmes of the state within the municipal area. This is inclusive of municipal capital projects that generate work opportunities. </t>
  </si>
  <si>
    <t>Municipal infrastructure division in consultation with Provincial Department of Local Government and/or Department of Cooperative Governance</t>
  </si>
  <si>
    <t xml:space="preserve">There is not yet an agreed reporting protocol for this data element and so it remains the responsibility of municipalities to obtain this data where possible. Where they are not able to secure this data, it may be omitted from the indicator for planning and reporting purposes. </t>
  </si>
  <si>
    <t>LED1.3</t>
  </si>
  <si>
    <t>Percentage of the labour force classified as unskilled or low-skilled</t>
  </si>
  <si>
    <t>Measuring the proportion of the municipality's labour force classified as unskilled or low-skilled highlights the structural challenges to inclusive economic growth. Skills and capacity are necessary to expand areas of economic activity and so this is an important structural measure.</t>
  </si>
  <si>
    <t>The percentage of the labour force classified as unskilled or low-skilled. Unskilled or low-skilled- Refers to any person who has not completed secondary schooling or obtained a diploma, qualification or completed practical and vocational training. Employment- When a person works for another person, organisation or the state in any capacity and is entitled to receive remuneration</t>
  </si>
  <si>
    <t xml:space="preserve">((1) Number of the working age population considered unskilled or low-skilled/ (2) Total working age population in the municipal area) </t>
  </si>
  <si>
    <t>The indicator relates to MTSF Priority 2: Economic Transformation and Job Creation. It aligns in terms of the Outcome- More decent jobs created and sustained with youth, women and persons with disabilities prioritised.</t>
  </si>
  <si>
    <t>Subject to available data.</t>
  </si>
  <si>
    <t>LED1.3(1)</t>
  </si>
  <si>
    <t>(1) Number of the working age population considered unskilled or low-skilled</t>
  </si>
  <si>
    <t>The number of the working age population considered unskilled or low-skilled</t>
  </si>
  <si>
    <t>LED1.3(2)</t>
  </si>
  <si>
    <t>LED1.31</t>
  </si>
  <si>
    <t>Number of individuals connected to apprenticeships and learnerships through municipal interventions</t>
  </si>
  <si>
    <t>Number of individuals</t>
  </si>
  <si>
    <t xml:space="preserve">Apprenticeships and learnerships are key skills development opportunities that provide prospective employees with a foot on the ladder to employment while building their competencies. By tracking the number of individuals assisted by the municipality to secure these learning and development opportunities, this indicator provides a leading measure of the municipal contribution to developing the skills for an inclusive local economy. </t>
  </si>
  <si>
    <t xml:space="preserve">The number of Individuals connected to apprenticeships and learnerships through municipal interventions. Municipal interventions refer to any project, programme or initiative intended to facilitate or implement change among the target population. Apprenticeships and learnerships, in this instance, refer specifically to structured learning processes for gaining theoretical knowledge and practical skills in the workplace leading to a qualification recognised in terms of the National Qualifications Authority. </t>
  </si>
  <si>
    <t>(1) Simple count of the number of individuals enrolled in apprenticeships and learnerships through municipal interventions</t>
  </si>
  <si>
    <t xml:space="preserve">Measured on the basis of individual enrolments with the municipality or through institutions for which the municipality has proof of an individual's enrolment. 
Disaggregation note- Municipalities should be prepared to disaggregate this data in terms of women, youth and persons with disabilities upon request. </t>
  </si>
  <si>
    <t>LED1.31(1)</t>
  </si>
  <si>
    <t xml:space="preserve">The number of individuals enrolled in apprenticeships and learnerships through municipal interventions. This is inclusive of those place at the municipality as well as instances where the municipality facilitates, sponsors or supports other individuals to secure apprenticeships or learnerships, subject to obtaining proof of enrolment in the apprenticeship and/or learnership. </t>
  </si>
  <si>
    <t>Human Resource and Municipal records, across departments</t>
  </si>
  <si>
    <t xml:space="preserve">The data element is cumulative across quarters over the financial year. It is subject to the municipality's own records in terms of proof of enrolment in any programmes that are not based at the municipality. </t>
  </si>
  <si>
    <t>LED1.4</t>
  </si>
  <si>
    <t>Income per capita within the municipal area</t>
  </si>
  <si>
    <t xml:space="preserve">Income per capita  </t>
  </si>
  <si>
    <t>Income per capita within the municipal area. Gross Income refers to cash or otherwise, received by or accrued to or in favour of a person from a source within or deemed to be received within South Africa</t>
  </si>
  <si>
    <t xml:space="preserve">((1) Sum of the R-value of all gross income earned within the municipal area/ (2) Total population of the municipal area) </t>
  </si>
  <si>
    <t>LED1.4(1)</t>
  </si>
  <si>
    <t>(1) Sum of the R-value of all gross income earned within the municipal area</t>
  </si>
  <si>
    <t>The total R-value of all gross income earned within the municipal area</t>
  </si>
  <si>
    <t>LED1.4(2)</t>
  </si>
  <si>
    <t>(2) Total population of the municipal area</t>
  </si>
  <si>
    <t>The total population of the municipal area</t>
  </si>
  <si>
    <t>LED1.5</t>
  </si>
  <si>
    <t>Percentage of all qualifying households in the municipal area classified as indigent</t>
  </si>
  <si>
    <t xml:space="preserve">Municipalities provide free basic services to households classified as indigent as a means of alleviating the affects of poverty. This indicator tracks the extent to which household poverty is officially recognised within the municipal area. </t>
  </si>
  <si>
    <t>The number of households officially registered on the municipalities indigent register as a percentage of all households within the municipal area.</t>
  </si>
  <si>
    <t>((1) Number of households classified as indigent / (2) Total number of households in the municipal area)</t>
  </si>
  <si>
    <t>Proposed based on CoGTA departmental consultations. The indicator relates to MTSF Priority 2: Economic Transformation and Job Creation. It aligns in terms of the Outcome- More decent jobs created and sustained with youth, women and persons with disabilities prioritised.</t>
  </si>
  <si>
    <t>Subject to available data. Formerly indicator GG6.1</t>
  </si>
  <si>
    <t>LED1.5(1)</t>
  </si>
  <si>
    <t>(1) Number of households classified as indigent</t>
  </si>
  <si>
    <t>The number of households officially registered on the municipal indigent register.</t>
  </si>
  <si>
    <t>Municipal indigent register.</t>
  </si>
  <si>
    <t>This assumes the municipal indigent register is updated regularly and that all municipalities maintain a register.</t>
  </si>
  <si>
    <t>LED1.5(2)</t>
  </si>
  <si>
    <t>(2) Total number of households in the municipal area</t>
  </si>
  <si>
    <t>Refers to the number of self-identified 'households' residing in all types of dwellings (inclusive of formal, informal and traditional dwellings) within the municipality identified via the annual household survey.</t>
  </si>
  <si>
    <t xml:space="preserve">The data element is understood to be generic to the total number of households within the municipality and is not linked to a specific survey item. </t>
  </si>
  <si>
    <t>LED2.1</t>
  </si>
  <si>
    <t>Rates revenue as a percentage of the total revenue of the municipality</t>
  </si>
  <si>
    <t>Improved levels of economic activity in municipal economic spaces</t>
  </si>
  <si>
    <t>Percentage of rates revenue (R-value)</t>
  </si>
  <si>
    <t xml:space="preserve">Rates revenue is derived from the value of municipal properties and serves as a proxy measurement for the level of economic activity in the municipal area. Revenue generated from property rates gives an indication of the extent to which the municipality derives income from property rates specifically, in relation to other means of revenue generation. The actual municipal rates revenue collected is one indication of household ability to pay local property taxes. </t>
  </si>
  <si>
    <t xml:space="preserve">The R-value of property rates revenue collected by the municipality as a percentage of the total revenue collected by the municipality. Municipal property rates are an amount levied on the market value of immovable property (that is, land and buildings). Revenue, in this instance, refers to income collected by the municipality in R-value within the designated financial period. </t>
  </si>
  <si>
    <t>((1) R-value of all municipal property rates revenue collected / (2) R-value of all revenue collected by the municipality) x 100</t>
  </si>
  <si>
    <t xml:space="preserve">In instances where consumptive service fees are paid with property rates, there may be a need to account for a portion of rates revenue. If the municipality does not have a policy in place in terms of their being a prioritisation of consumptive fees over rates, then the amount of rates revenue should reflect an equal proportion for both rates and service fees. </t>
  </si>
  <si>
    <t>LED2.1(1)</t>
  </si>
  <si>
    <t>(1) R-value of all municipal property rates revenue collected</t>
  </si>
  <si>
    <t xml:space="preserve">The R-value or municipal property rates collected for the financial year. Where a portion of rates due has been paid, this should be equally split for consumptive fees unless the municipality has a policy on prioritisation of paying off those fees. </t>
  </si>
  <si>
    <t>Municipal Finance Department</t>
  </si>
  <si>
    <t>LED2.1(2)</t>
  </si>
  <si>
    <t>(2) R-value of all revenue collected by the municipality</t>
  </si>
  <si>
    <t xml:space="preserve">The R-value of all revenue collected by the municipality from all sources. This is inclusive of service fees, permits, citations and all other sources of municipal revenue collected in a financial year. </t>
  </si>
  <si>
    <t xml:space="preserve">This excludes grant allocations and intergovernmental transfers. </t>
  </si>
  <si>
    <t>LED2.11</t>
  </si>
  <si>
    <t>Percentage of budgeted rates revenue collected</t>
  </si>
  <si>
    <t>Rates revenue is derived from the value of municipal properties and serves as a proxy measurement for the level of economic activity in the municipal area. The percentage of budgeted revenue reliant on property rates gives an indication of the extent to which the municipality plans for rates and is able to collect on that. The actual municipal rates revenue collected is one indication of household ability to pay local property taxes. It also indicates the municipality's ability to successfully collect the revenue.</t>
  </si>
  <si>
    <t xml:space="preserve">The R-value of the rates revenue as a percentage of the total rates revenue operating budget. Municipal property rates are an amount levied on the market value of immovable property (that is, land and buildings). Revenue, in this instance, refers to income collected by the municipality in R-value within the designated financial period. The operating rates revenue budget refers to the amount of the municipal operational budget which was targeted within the municipal budget as approved by Council for the financial year. </t>
  </si>
  <si>
    <t>((1) R-value of all municipal property rates revenue collected / (2) R-value of the rates revenue operating budget for the financial year)</t>
  </si>
  <si>
    <t xml:space="preserve">The indicator relates to MTSF Priority 2: Economic Transformation and Job Creation. It aligns in terms of the Outcome- Increased economic participation, ownership, access to resources, opportunities and wage equality for women, youth and persons with disabilities. It also relates to the municipality's financial management abilities. </t>
  </si>
  <si>
    <t xml:space="preserve">Cumulative indicator for the year to date. In instances where consumptive service fees are paid with property rates, there may be a need to account for a portion of rates revenue. If the municipality does not have a policy in place in terms of their being a prioritisation of consumptive fees over rates, then the amount of rates revenue should reflect an equal proportion for both rates and service fees. Where a budget or revised or adjusted in the middle of the year, this should reflect in the numerator from quarter 3 onwards. </t>
  </si>
  <si>
    <t xml:space="preserve">Municipality's should ideally strive to hit their rates revenue operating budget, or come within a band of performance in terms of collection. </t>
  </si>
  <si>
    <t>LED2.11(1)</t>
  </si>
  <si>
    <t xml:space="preserve">The data element is concerned with rates revenue only, it does not include services. </t>
  </si>
  <si>
    <t>LED2.11(2)</t>
  </si>
  <si>
    <t>(2) R-value of the rates revenue operating budget for the financial year</t>
  </si>
  <si>
    <t xml:space="preserve">The R-value of the rates revenue operating budget of the municipality for the financial year as adopted by Council. If/when an adjustment budget is passed this would replace the denominator for the remainder of the financial year. </t>
  </si>
  <si>
    <t>Municipal Finance Department/ Annual Budget</t>
  </si>
  <si>
    <t xml:space="preserve">The data element is concerned with the budgeted value to be collected from municipal property rates only. This excludes all services. </t>
  </si>
  <si>
    <t>LED2.12</t>
  </si>
  <si>
    <t>Percentage of the municipality's operating budget spent on indigent relief for free basic services</t>
  </si>
  <si>
    <t>Percentage expenditure (R-value)</t>
  </si>
  <si>
    <t>Measuring the percentage of the operating budget spent on free basic services is indicative of the portion of the budget expended on poverty alleviation and also of financial viability of the municipality. Covering the cost of meeting the basic needs of households allows for greater agency and choice in relation to limited incomes.</t>
  </si>
  <si>
    <t>The amount municipal operating budget expended on free basic services to indigent households (R-value) as a percentage of the total operating budget of the municipality for the period. Free Basic Services are understood in terms of water, sanitation, electricity and waste removal services only.</t>
  </si>
  <si>
    <t xml:space="preserve">((1) R-value of operating budget expenditure on free basic services / (2) R-value of the total operating budget) </t>
  </si>
  <si>
    <t>The indicator relates to MTSF Priority 4: Consolidating the Social Wage through Reliable and Quality Basic Services. It aligns in terms of the Outcome- Sustainable community development interventions.</t>
  </si>
  <si>
    <t xml:space="preserve">Cumulative indicator, i.e. the reported figure in a given quarter should be a year-to-date figure for the financial year. If the municipality provides for a minimum free basic service to all households, only the expenditure on indigent households should be considered.  Where a budget or revised or adjusted in the middle of the year, this should reflect in the numerator from quarter 3 onwards. </t>
  </si>
  <si>
    <t xml:space="preserve">Formerly indicator GG6.11. The indicator does not refer to salary spend on staff related to Free Basic Services, only in relation to operational costs of providing free basic services in terms of water, sanitation, electricity and waste removal. </t>
  </si>
  <si>
    <t>LED2.12(1)</t>
  </si>
  <si>
    <t>(1) R-value of operating budget expenditure on free basic services</t>
  </si>
  <si>
    <t xml:space="preserve">The total amount (R-value) of operating budget expended on free basic services to indigent households registered with the municipality as well as any universal free basic service allocations. Free Basic Services are understood in terms of water, sanitation, electricity and waste removal services. This is the value of all services provided within the municipality at no cost to registered indigent households. </t>
  </si>
  <si>
    <t>Municipal Finance Department/ BAS</t>
  </si>
  <si>
    <t xml:space="preserve">The data element excludes indigent relief in terms of rates. It only measures the value of free basic services covered by the municipality in terms of indigent relief. </t>
  </si>
  <si>
    <t>LED2.12(2)</t>
  </si>
  <si>
    <t>(2) Total operating budget for the municipality</t>
  </si>
  <si>
    <t xml:space="preserve">The R-value of the operating budget of the municipality for the financial year as adopted by Council. If/when an adjustment budget is passed this would replace the denominator for the remainder of the financial year. </t>
  </si>
  <si>
    <t xml:space="preserve">The data element is concerned with the total operating budget of the municipality. </t>
  </si>
  <si>
    <t>LED2.2</t>
  </si>
  <si>
    <t>Rateable value of commercial and industrial property per capita</t>
  </si>
  <si>
    <t>Rateable value (R-value)</t>
  </si>
  <si>
    <t>The value of commercial and industrial land in a municipality is an indication of its potential productivity. Commercial and industrial land value is dependent on business perceptions of economic potential of the land, making it a good indicator of the extent to which the municipality and other factors are creating a conducive environment for economic development. Expressing the indicator per capita gives a sense of the economic value (which may translate to economic opportunities to some extent) per person in the municipality.</t>
  </si>
  <si>
    <t>This is the aggregate value of all commercial and industrial land captured on the valuation roll of the municipality, inclusive of additions to the supplementary valuation roll on an annual basis. This should be calculated on the same basis as per the Annual Financial Statements.</t>
  </si>
  <si>
    <t>(1) Sum of commercial and industrial rateable value of the municipality / (2) Total population of the municipality</t>
  </si>
  <si>
    <t xml:space="preserve">Valuation roll figures are only updated every three years so there may be significant step-changes between valuations. The value of annual reporting between periodic valuations will be subject to the quality and frequency of updating the supplementary valuation roll with new developments. Any transactions, turnover, or new properties on an annualised basis would be added to this indicator formulation. The 'commercial and industrial rateable value' should be calculated on the same basis as per the Annual Financial Statements of the municipality. </t>
  </si>
  <si>
    <t>LED2.2(1)</t>
  </si>
  <si>
    <t>(1) Sum of commercial and industrial rateable value of the municipality</t>
  </si>
  <si>
    <t>Municipality valuation roll and supplementary valuation roll</t>
  </si>
  <si>
    <t xml:space="preserve">This figure should be consistent with that reported in the Annual Financial Statements of the municipality for the given year. When the municipality updates the valuation roll this may result in a significant 'step-change' in terms of valuations. </t>
  </si>
  <si>
    <t>LED2.2(2)</t>
  </si>
  <si>
    <t>LED2.3</t>
  </si>
  <si>
    <t>Percentage of economic nodes in the municipality experiencing year on year growth</t>
  </si>
  <si>
    <t>Percentage of economic nodes</t>
  </si>
  <si>
    <t>This indicator measures the extent to which economic spaces are developed within a municipality. Economic nodes will be identified within municipal spatial development frameworks and will encompass areas such as: central business districts, industrial parks, special economic zones and townships.  Economic spaces are concentrated areas of economic activity u such as the number of corporate firms and job opportunities available within a municipality.</t>
  </si>
  <si>
    <t>The percentage of economic nodes in the municipality experiencing year on year growth. Economic nodes refer to specific, spatially defined areas within the municipality targeted for economic growth as part of municipal strategy. Economic growth is an increase in economic value based on a year-on-year trend above the rate of inflation</t>
  </si>
  <si>
    <t xml:space="preserve">((1) Number of designated 'economic nodes' in the municipal area with documented economic growth on the previous financial year)/ (2) Number of designated 'economic nodes' in the municipal area) </t>
  </si>
  <si>
    <t xml:space="preserve">Yes </t>
  </si>
  <si>
    <t>LED2.3(1)</t>
  </si>
  <si>
    <t>(1) Number of designated 'economic nodes' in the municipal area with documented economic growth on the previous financial year</t>
  </si>
  <si>
    <t>The number of designated economic nodes in the municipal area with documented economic growth on the previous financial year</t>
  </si>
  <si>
    <t>Economic Development Department</t>
  </si>
  <si>
    <t>Number of designated economic nodes with documented growth from previous financial year</t>
  </si>
  <si>
    <t>LED2.3(2)</t>
  </si>
  <si>
    <t>(2) Number of designated 'economic nodes' in the municipal area</t>
  </si>
  <si>
    <t>The number of designated 'economic nodes' in the municipal area</t>
  </si>
  <si>
    <t>Number of designated nodes</t>
  </si>
  <si>
    <t>LED2.31</t>
  </si>
  <si>
    <t xml:space="preserve">Percentage of economic nodes within the municipality with urban management arrangements in place </t>
  </si>
  <si>
    <t xml:space="preserve">This indicator relates to the municipality’s role in economic development and the management of its economic spaces, such as how priority areas like CBD’s are managed. Economic nodes will be identified within municipal spatial development frameworks and will encompass areas such as: central business districts, industrial parks, special economic zones and townships. This indicator uses transversal nodal development plans, reflecting integrated planning and delivery of relevant municipal units,  as a proxy for the creation of an enabling environment for economic activity in these areas. </t>
  </si>
  <si>
    <t>The percentage of economic nodes within the municipality with urban management arrangements in place. Economic nodes refer to specific, spatially defined areas within the municipality targeted for economic growth as part of municipal strategy. Urban management arrangements refer to specified arrangements for managing an urban area towards economic growth and activity. Urban management arrangements can include legislated management districts, such as Special Rating Areas, legislated service districts, municipal entities, and community-driven structures.</t>
  </si>
  <si>
    <t xml:space="preserve">((1) Number of designated ‘economic nodes’ in the municipal area with urban management arrangements/ (2) Number of designated ‘economic nodes’ in the municipal area) </t>
  </si>
  <si>
    <t xml:space="preserve">Indicator is calculated on the basis of the municipality identified 'economic nodes' within its own strategies. </t>
  </si>
  <si>
    <t>LED2.31(1)</t>
  </si>
  <si>
    <t>(1) Number of designated ‘economic nodes’ in the municipal area with urban management arrangements</t>
  </si>
  <si>
    <t xml:space="preserve">The number of designated ‘economic nodes’ in the municipal area with urban management arrangements. Economic nodes refer to specific, spatially defined areas within the municipality targeted for economic growth as part of municipal strategy. Urban management arrangements refer to specified arrangements for managing an urban area towards economic growth and activity. </t>
  </si>
  <si>
    <t>Number of ‘economic nodes’</t>
  </si>
  <si>
    <t xml:space="preserve">This should only measure those nodes where there is an established and functional urban management arrangement, comprised of a structure or group of individuals from across sectors who have agreed responsibilities as it relates to the space. </t>
  </si>
  <si>
    <t>LED2.31(2)</t>
  </si>
  <si>
    <t>(2) Number of designated ‘economic nodes’ in the municipal area</t>
  </si>
  <si>
    <t>The number of designated 'economic nodes' in the municipal area. Economic nodes refer to specific, spatially defined areas within the municipality targeted for economic growth as part of municipal strategy.</t>
  </si>
  <si>
    <t>Refers only to those nodes as identified by the municipality in its own strategy.</t>
  </si>
  <si>
    <t>LED2.32</t>
  </si>
  <si>
    <t>Percentage of economic nodes within the municipality with transversal nodal development plans in place</t>
  </si>
  <si>
    <t xml:space="preserve">This indicator relates to the municipality’s role in economic development and planning for the development of economic spaces, such as how priority areas like CBD’s are managed. This indicator uses nodal development plans, and the municipality's role in facilitating them, as a proxy for the creation of an enabling environment for economic activity in these areas. </t>
  </si>
  <si>
    <t>The percentage of economic nodes with nodal development plans in place. Economic nodes refer to specific, spatially defined areas within the municipality targeted for economic growth as part of municipal strategy. Nodal development plans refer to localized plans for developing areas for inclusive economic growth and activity.</t>
  </si>
  <si>
    <t xml:space="preserve">((1) Number of designated ‘economic nodes’ in the municipal area with nodal development plans in place/ (2) Number of designated ‘economic nodes’ in the municipal area) </t>
  </si>
  <si>
    <t>LED2.32(1)</t>
  </si>
  <si>
    <t>(1) Number of designated ‘economic nodes’ in the municipal area with nodal development plans in place</t>
  </si>
  <si>
    <t>The number of designated ‘economic nodes’ in the municipal area with nodal development plans in place. Nodal development plans refer to localized plans for developing areas for inclusive economic growth and activity.</t>
  </si>
  <si>
    <t>This should only measure those nodes where there is an agreed nodal development plan in place.</t>
  </si>
  <si>
    <t>LED2.32(2)</t>
  </si>
  <si>
    <t>LED3.1</t>
  </si>
  <si>
    <t>Average cost to a business to apply for a construction permit with a municipality</t>
  </si>
  <si>
    <t>Improved ease of doing business within the municipal area</t>
  </si>
  <si>
    <t xml:space="preserve">Average R-value of a construction permit </t>
  </si>
  <si>
    <t>Processing construction permit applications is a basic function of local government and a cost for property developers. The average cost associated with obtaining construction permits is a consideration that will inform decisions related to property development. By measuring this cost to the developer, a comparative basis for considering the cost of doing business in the municipality is provided.</t>
  </si>
  <si>
    <t>The average R-value cost of a construction permit to businesses applying for it within a municipality. The indicator takes an average based on the number of businesses supplying data as part of periodic survey</t>
  </si>
  <si>
    <t>(1) Sum of the R-value of all itemized and resource expenses associated with obtaining a construction permit / (2) Number of businesses supplying data on associated costs</t>
  </si>
  <si>
    <t xml:space="preserve">The indicator relates to MTSF Priority 2: Economic Transformation and Job Creation. It aligns in terms of the Outcome- Reduced concentration and monopolies and expanded small business sector. </t>
  </si>
  <si>
    <t>Itemised and resource expenses refer to the R-value of all costs to a business associated with the application process for a construction permit as per periodic survey</t>
  </si>
  <si>
    <t>LED3.1(1)</t>
  </si>
  <si>
    <t xml:space="preserve">(1) Sum of the R-value of all itemized and resource expenses associated with obtaining a construction permit </t>
  </si>
  <si>
    <t xml:space="preserve">The sum of the R-value of all itemized and resource expenses associated with obtaining a construction permit </t>
  </si>
  <si>
    <t>CDB survey</t>
  </si>
  <si>
    <t>LED3.1(2)</t>
  </si>
  <si>
    <t>(2) Number of businesses supplying data on associated costs</t>
  </si>
  <si>
    <t>The number of businesses supplying data on associated costs</t>
  </si>
  <si>
    <t>CDB Survey</t>
  </si>
  <si>
    <t>Number of businesses</t>
  </si>
  <si>
    <t>LED3.11</t>
  </si>
  <si>
    <t>Processing business applications is a basic function of local government, and one that, if not done efficiently, can delay or even dissuade business operators from undertaking economic activities in the municipality. The time taken to process business licence applications gives an indication of processing efficiency as it relates to creating enabling conditions for doing business.</t>
  </si>
  <si>
    <t xml:space="preserve">The indicator measures the average number of working days a business owner can expected to wait from the date of submission of a complete business licence application to the date of outcome of licensing decision from the municipality. Business license applications refer to those businesses applying in terms of the Businesses Act of 1991. A 'complete application' refers to the point at which all of the required administrative information has been supplied, allowing the municipality to proceed with the processing. A 'finalised' application refers to an application where the municipality has taken a decision to approve or deny the application. An application is consider finalised at the point of the decision, regardless of the time between the decision and the communication of the application outcome. </t>
  </si>
  <si>
    <t xml:space="preserve">Cumulative for the year to date. Only refers to business license applications for which a decision has been taken. License applications in process are excluded from the denominator of the calculation. </t>
  </si>
  <si>
    <t xml:space="preserve"> Each quarter should track the processing time for applications for the financial year to date. </t>
  </si>
  <si>
    <t>LED3.11(1)</t>
  </si>
  <si>
    <t xml:space="preserve">Number of working days from date of submission of a complete application to the date of deciding on the outcome of the application, for all business licence applications received in the financial year to date. Business license applications refer to those businesses registering in terms of the Businesses Act of 1991. A 'complete application' refers to the point at which all of the required administrative information has been supplied, allowing the municipality to proceed with the processing. A 'finalised' application refers to an application where the municipality has taken a decision to approve or deny the application. An application is consider finalised at the point of the decision, regardless of the time between the decision and the communication of the application outcome. </t>
  </si>
  <si>
    <t xml:space="preserve">It is possible that the processing period for some applications spans one or more quarter, in which case the receipt of an application and the conclusion of the process would fall in different quarters. The data element only applies to applications finalised within the current reporting period, regardless of the submission date of the complete application. </t>
  </si>
  <si>
    <t>LED3.11(2)</t>
  </si>
  <si>
    <t>Number of business licence applications finalised in terms of the Businesses Act of 1991. A 'finalised' application refers to an application where the municipality has taken a decision to approve or deny the application. An application is consider finalised at the point of the decision, regardless of the time between the decision and the communication of the application outcome. The data element measures the number of finalised applications for the financial year to date.</t>
  </si>
  <si>
    <t>Applications</t>
  </si>
  <si>
    <t xml:space="preserve">The data element only measures finalised applications for the year to date. It is cumulative quarter on quarter. </t>
  </si>
  <si>
    <t>LED3.12</t>
  </si>
  <si>
    <t>Average time taken to finalise informal trading permits</t>
  </si>
  <si>
    <t xml:space="preserve">Processing business applications is a basic function of local government, and one that, if not done efficiently, can delay or even dissuade business operators from undertaking economic activities in the municipality. The time taken to process informal trading permits gives an indication of processing efficiency as it relates to creating enabling conditions for doing business. Making it easy for informal traders to obtain permits as a step towards formalisation is one means of enabling and facilitating business within the municipality. </t>
  </si>
  <si>
    <t xml:space="preserve">The indicator measures the average amount of time (taken in days) to finalise informal trading permits within a municipality from the point of complete application to the point of adjudication. An informal trading permit is a permission provided by the municipality to small scale businesses with limited trading intentions to operate under certain conditions, usually in terms of a by-law, policy or plan governing informal trading in the municipality. 
</t>
  </si>
  <si>
    <t>(1) Sum of the number of days from the time of complete application for each informal trading permit to the time of adjudication/ (2) Number of completed informal trading permit applications finalised</t>
  </si>
  <si>
    <t xml:space="preserve">Cumulative for the year to date. Only refers to informal trading permits for which a decision has been taken. Applications in process are excluded from the denominator of the calculation. </t>
  </si>
  <si>
    <t xml:space="preserve">Each quarter should track the processing time for applications for the financial year to date. This indicator tracks permits issued by the municipality as distinct from Businesses Licences issued in terms of the Businesses Act of 1991. This may pertain to permits for specific localities or informal trading areas. </t>
  </si>
  <si>
    <t>LED3.12(1)</t>
  </si>
  <si>
    <t>(1) Sum of the number of days from the time of application for each informal trading permit to the time of adjudication</t>
  </si>
  <si>
    <t xml:space="preserve">The sum of the number of days from the time of application for each informal trading permit to the time of adjudication. An informal trading permit refers to a permit issued in relation to by-law, policy or plan governing informal trading in the municipality, usually in relation to a designated locality. </t>
  </si>
  <si>
    <t xml:space="preserve">It is possible that the processing period for some applications spans more than one quarter, in which case the receipt of an application and the conclusion of the process would fall in different quarters. The data element only applies to applications finalised within the current reporting period, regardless of the submission date of the complete application. </t>
  </si>
  <si>
    <t>LED3.12(2)</t>
  </si>
  <si>
    <t>(2) Number of completed informal trading permit applications finalised</t>
  </si>
  <si>
    <t>The total number of completed informal trading permit applications that have been finalised. An informal trading permit refers to a permit issued in relation to by-law, policy or plan governing informal trading in the municipality, usually in relation to a designated locality.</t>
  </si>
  <si>
    <t>LED3.13</t>
  </si>
  <si>
    <t>Average number of days taken to process building applications of 500 square meters or more</t>
  </si>
  <si>
    <t>Processing building applications is a basic function of local government, and one that, if not done efficiently, can delay construction as an important economic activity. The time taken to process building applications gives an indication of processing efficiency as it relates to creating enabling conditions for undertaking construction and the associated economic activities. Measuring buildings that are 500 square meters or more serves as a useful proxy for buildings that serve commercial purposes. The National Building Regulations and Building Standards Act legislates that building plan applications of 500 square meters or more have a processing standard within a period of 60 days.</t>
  </si>
  <si>
    <t xml:space="preserve">The indicator measures the number of days building plan applications of 500 square meters or more take to be processed, from the date of submission of all required information to the date of communication of the initial adjudication results of that application, on average, per application. Whether a large building plan application is for commercial or residential purposes does not have a bearing as the proxy of 500 square meters or more is used in this instance. Measures of the time taken to process appeals of the initial decision, sometimes expressed in relation to “amendment letters” or in terms of a “date of first refusal”  are not included within the measurement. Each submission of a complete building plan application starts a new processing cycle for the purpose of the indicator.  </t>
  </si>
  <si>
    <t xml:space="preserve">(1) Sum of the number of days between the date of submission of a complete building plan application to the municipality and the communication of the adjudication result of the application, for all applications of 500 square meters or more /(2) Number of building plan applications greater than or equal to 500 square meters adjudicated </t>
  </si>
  <si>
    <t xml:space="preserve">Cumulative for the year to date. Calculations should be made and tracked on aggregate, on a quarter-by-quarter basis. The quarterly calculation should be cumulative so that 2nd quarter measures the cumulative average for half of the financial year and the 4th quarter calculation is a measure of the average processing time for the entire municipal financial year. Only refers to building plan applications for which a decision has been taken. Applications in process are excluded from the denominator of the calculation. </t>
  </si>
  <si>
    <t>Each quarter should track the processing time for applications for the financial year to date. This indicator should be read in conjunction with HS2.22, C83, C84 and C98 as it relates to overall building plan processing efficiencies in the municipality. Municipal Standard Operating Procedures should be used to clarify any municipality specific processing norms and standards.</t>
  </si>
  <si>
    <t>LED3.13(1)</t>
  </si>
  <si>
    <t>(1) Sum of the number of days between the date of submission of a complete building plan application to the municipality and the communication of the adjudication result of the application, for all applications of 500 square meters or more</t>
  </si>
  <si>
    <t xml:space="preserve">The sum of the number of days from the time of completed application for each building plan to the time of adjudication. This refers only to those complete building plan applications of 500 square meters or more. </t>
  </si>
  <si>
    <t>Planning Department</t>
  </si>
  <si>
    <t xml:space="preserve">It is possible that the processing period for some applications spans more than one quarter, in which case the receipt of an application and the conclusion of the process would fall in different quarters. The data element only applies to applications finalised between the start of the financial year and the end of the current reporting period, regardless of the submission date of the complete application. </t>
  </si>
  <si>
    <t>LED3.13(2)</t>
  </si>
  <si>
    <t xml:space="preserve"> (2) Number of building plan applications greater than or equal to 500 square meters adjudicated  </t>
  </si>
  <si>
    <t xml:space="preserve">Total number of building plan applications adjudicated by the municipality.  A 'building plan application' for this data element specifically refers to building plans of 500 square meters or more, as this is a commonly applied distinction for residential properties and the size is used as a proxy for this data element. </t>
  </si>
  <si>
    <t>The data element only measures finalised applications for the year to date. It is cumulative quarter on quarter. This only measures applications which have been adjudicated, either receiving an approval or what is sometimes referred to as an “amendment letter” or “date of first refusal”, etc.</t>
  </si>
  <si>
    <t>LED3.2</t>
  </si>
  <si>
    <t>Average cost to transfer a property as a percentage of total property value</t>
  </si>
  <si>
    <t xml:space="preserve">Average R-value cost </t>
  </si>
  <si>
    <t>The cost of registering and transferring properties within a municipality is regarded as an inhibitor or enabler of economic activity as part of the broader ease of doing business environment.  The cost of property transfer is one of the cost drivers within the broader property value chain.</t>
  </si>
  <si>
    <t xml:space="preserve">The average R-value cost to transfer a property, as a percentage of property value, within a municipal area. </t>
  </si>
  <si>
    <t>((1) Sum of the R-value of rates clearance process as related to the transfer of a property/ (2) Sum of the R-value of all property market transactions)</t>
  </si>
  <si>
    <t>LED3.2(1)</t>
  </si>
  <si>
    <t>(1) Sum of the R-value of rates clearance process as related to the transfer of a property</t>
  </si>
  <si>
    <t>The sum R-value of the rates clearance process as it relates to the transfer of a property</t>
  </si>
  <si>
    <t>Deeds Office</t>
  </si>
  <si>
    <t>(2) Sum of the R-value of all property market transactions</t>
  </si>
  <si>
    <t>The sum R-value of all property market transactions</t>
  </si>
  <si>
    <t>LED3.21</t>
  </si>
  <si>
    <t>Percentage of revenue clearance certificates issued within 10 working days from time of completed application received</t>
  </si>
  <si>
    <t>Percentage revenue clearance certificates</t>
  </si>
  <si>
    <t xml:space="preserve">Processing revenue clearance certificates is a crucial step in terms of property transactions. The time taken to process revenue clearance certificates relates to creating enabling conditions for property transfers and serves as a measure of efficiency on the part of the municipality in terms of the speedy transfer of properties and their implication for economic activities. </t>
  </si>
  <si>
    <t xml:space="preserve">The percentage of revenue clearance certificates issued by the municipality within 10 working days of a completed submission. A revenue clearance certificate is issued by the relevant local municipality, and reflects all of the debts collected on the property, including rates. The purpose of this document is to prove that all the outstanding debt on the property has been paid by the seller. A completed submission refers to the point in time when all necessary information has been supplied in relation to the certificate. The 10 days, in this instance, refers to 10 working days, not days of the week. </t>
  </si>
  <si>
    <t xml:space="preserve">((1) Number of revenue clearance certificates issued within 10 working days of the time of completed submission / (2) Total number of revenue clearance completed submissions made to the municipality) </t>
  </si>
  <si>
    <t xml:space="preserve">The indicator relates to MTSF Priority 2: Economic Transformation and Job Creation. It aligns in terms of the Outcome- Investing for accelerated inclusive growth. It is informed by the 'Sub-national doing business' survey. </t>
  </si>
  <si>
    <t xml:space="preserve">Cumulative for the year-to-date. Only refers to rates clearance requests for which a certificate has been issued. </t>
  </si>
  <si>
    <t>LED3.21(1)</t>
  </si>
  <si>
    <t>(1) Number of revenue clearance certificates issued within 10 working days of the time of completed submission</t>
  </si>
  <si>
    <t xml:space="preserve">The number of revenue clearance certificates issued by the municipality within 10 working days of the time of completed submission. 10 days is working days. A completed submission refers to the provision of all necessary information and documentation in relation to the revenue clearance certification. </t>
  </si>
  <si>
    <t>Finance Department</t>
  </si>
  <si>
    <t>Number of revenue clearance certificates</t>
  </si>
  <si>
    <t>It is possible that the processing period for some certificates spans more than one quarter, in which case the receipt of an application and the conclusion of the process would fall in different quarters. The data element only applies to applications finalised within the current reporting period, regardless of the start of the completed request for certificate.</t>
  </si>
  <si>
    <t>LED3.21(2)</t>
  </si>
  <si>
    <t>(2) Total number of revenue clearance completed submissions made to the municipality</t>
  </si>
  <si>
    <t xml:space="preserve">The total number of revenue clearance completed submissions made to the municipality. A completed submission refers to the point in time when all necessary information has been supplied in relation to the certificate. The 10 days, in this instance, refers to 10 working days, not days of the week. </t>
  </si>
  <si>
    <t xml:space="preserve">The data element only measures the issued certificates year to date. It is cumulative quarter on quarter. </t>
  </si>
  <si>
    <t>LED3.3</t>
  </si>
  <si>
    <t>R-value of investment inflows</t>
  </si>
  <si>
    <t>A key indicator of new economic activity and growth within a municipality is the R-value of investment inflows. This indicator can assist in tracking whether a municipal-pal economy is growing, stagnating or in decline.</t>
  </si>
  <si>
    <t>The R-value of investment inflows within the municipal area. This refers to all investments for which funds have been transferred in relation to a business venture or economic opportunity within the municipal area. The focus is on investments that have been facilitated by the municipality.</t>
  </si>
  <si>
    <t>(1) Sum of the R-value of investments made within the municipal area within a designated period</t>
  </si>
  <si>
    <t xml:space="preserve">The indicator relates to MTSF Priority 2: Economic Transformation and Job Creation. It aligns in terms of the Outcome- Investing for accelerated inclusive growth. </t>
  </si>
  <si>
    <t>Indicator formulation should not include ‘commitments’ for which funds have not yet been processed</t>
  </si>
  <si>
    <t>LED3.3(1)</t>
  </si>
  <si>
    <t>The total R-value of investments made within the municipal area within a designated period</t>
  </si>
  <si>
    <t>LED3.31</t>
  </si>
  <si>
    <t xml:space="preserve">Average number of days from the point of advertising to the letter of award per 80/20 procurement process </t>
  </si>
  <si>
    <t xml:space="preserve">Procurement is a key supply chain management process for municipalities to secure external services and for the businesses that bid for work. The time taken for a public procurement process is an important measure of the municipality's own ability to efficiently  administrate its own procurement and the associated economic activity which follows. </t>
  </si>
  <si>
    <t>The average number of days from the point of advertising to the letter of award per 80/20 procurement process. An 80/20 procurement process refers to public procurement as per the terms of the Preferential Procurement Regulations in terms of the Preferential Procurement Policy Framework Act for bids where an 80/20 Broad-Based Black Economic Empowerment (B-BBEE) thresholds of between R30 000 and R50 million applies. This would apply to tenders awarded within the financial year, and where disputes to the outcome of the tender process were not raised. This does not apply to requests for quotations.</t>
  </si>
  <si>
    <t>(1) Sum of the number of days from the point of advertising a tender in terms of the 80/20 procurement process to the issuing of the letter of award/ (2) Total number of 80/20 tenders awarded as per the procurement process</t>
  </si>
  <si>
    <t>The indicator relates to MTSF Priority 2: Economic Transformation and Job Creation. It aligns in terms of the Outcome- Reduced concentration and monopolies and expanded small business sector</t>
  </si>
  <si>
    <t xml:space="preserve">Cumulative for the year to date. Only refers to 80/20 procurement processes for which letters of award have been issued. Active procurement processes are not included. It does not include procurement processes where disputes have been lodged or where quotations have been obtained instead of an open procurement process. </t>
  </si>
  <si>
    <t>LED3.31(1)</t>
  </si>
  <si>
    <t>(1) Sum of the number of days from the point of advertising a tender in terms of the 80/20 procurement process to the issuing of the letter of award</t>
  </si>
  <si>
    <t xml:space="preserve">Sum of the total number of days from the point of advertising a tender in terms of the 80/20 procurement process to the issuing of the letter of award for all tenders within this category. This only refers to public procurement processes that have been completed from the year to date. It does not include disputes or processes subjected to 'three quotes'. </t>
  </si>
  <si>
    <t>Supply Chain Management within the Budget &amp; Treasury Office</t>
  </si>
  <si>
    <t xml:space="preserve">It is possible that the processing period for some procurement spans more than one quarter, in which case the date of the letter of award determines when the process is counted. The data element only applies to letters of award issued within the current reporting period, regardless of the starting of the procurement process, which could be in a preceding financial year. </t>
  </si>
  <si>
    <t>LED3.31(2)</t>
  </si>
  <si>
    <t>(2) Total number of 80/20 tenders awarded as per the procurement process</t>
  </si>
  <si>
    <t xml:space="preserve">The total number of 80/20 tenders awarded as per the procurement process. Counting only awards that have been made in the financial year to date. </t>
  </si>
  <si>
    <t>Number of Tender Awards</t>
  </si>
  <si>
    <t xml:space="preserve">The data element only measures the awarded 80/20 tenders year to date. It is cumulative quarter on quarter. This excludes all awards subject to dispute as those are delays outside the control of the municipality. </t>
  </si>
  <si>
    <t>LED3.32</t>
  </si>
  <si>
    <t>Percentage of municipal payments made to service providers who submitted complete forms within 30-days of invoice submission</t>
  </si>
  <si>
    <t xml:space="preserve">Percentage of municipal payments </t>
  </si>
  <si>
    <t xml:space="preserve">Timeous payment of invoices for small, micro and medium enterprises (SMME) is crucial for businesses where managing liquidity is central to their ability to participate economically.  As an economic actor procuring the services of SMMEs the efficiency of processing invoices and making payment is critical to enabling businesses to deal with a municipality. </t>
  </si>
  <si>
    <t xml:space="preserve">The percentage of municipal payments made to service providers within 30-days of complete invoice submission. The indicator measures the number of payments made on the basis of invoice submissions to the municipality within the accepted standard of 30 days or less. This measures 30 calendar days from the time of submission of an accurate invoice.
</t>
  </si>
  <si>
    <t xml:space="preserve">((1) Number of municipal payments within 30-days of complete invoice receipt made to service providers / (2) Total number of complete invoices received (30 days or older)) 
</t>
  </si>
  <si>
    <t>Cumulative year to date. The indicator measures complete invoices, so if an invoice does not furnish key information and is re-submitted, it measures from the date of a complete invoice. The denominator does not include invoices received less than 30 days ago which have not yet been paid.</t>
  </si>
  <si>
    <t>LED3.32(1)</t>
  </si>
  <si>
    <t>(1) Number of municipal payments within 30-days of complete invoice receipt made to service providers</t>
  </si>
  <si>
    <t xml:space="preserve">The number of municipal payments made to service providers within 30-days of complete invoice receipt. Complete invoices refer to those which include all of the required information for the municipality to process. </t>
  </si>
  <si>
    <t>Number of municipal payments</t>
  </si>
  <si>
    <t xml:space="preserve">It is possible that the processing period for an invoice crosses over a quarter, in which case the date of the payment determines when the invoice is counted. The data element only applies to payments made within 30-days or less within the financial year to date. </t>
  </si>
  <si>
    <t>LED3.32(2)</t>
  </si>
  <si>
    <t>(2)  Total number of complete invoices received (30 days or older)</t>
  </si>
  <si>
    <t xml:space="preserve">The total number of complete invoices received by the municipality which are 30-days or older. Whether or not the invoice has been paid, if it is 30-days or older it should be counted. </t>
  </si>
  <si>
    <t>Number of invoices</t>
  </si>
  <si>
    <t>The data elements measures all invoices that are 30-days old or more.</t>
  </si>
  <si>
    <t>LED3.4</t>
  </si>
  <si>
    <t>Average change in the R-value of Commercial Property within the municipality</t>
  </si>
  <si>
    <t>Average change in the R-Value of Commercial Property</t>
  </si>
  <si>
    <t xml:space="preserve">The value of commercial and industrial land in a municipality is an indication of its potential productivity. Increases in the value of that land are a reflection of market demand and speak to the municipality's ability to create an enabling environment to do business. </t>
  </si>
  <si>
    <t>The average change in the R-Value of Commercial Property within the municipal area. This indicator measures the change in value (in Rands) as a percentage of the value of the property from the previous year.</t>
  </si>
  <si>
    <t xml:space="preserve">(((1) Sum of the (R-value of all commercial property in Year X – R-value of commercial property in Year (X-1))/ (2) Sum of the R-value of commercial property in Year (X-1)) 
</t>
  </si>
  <si>
    <t>Calculation only possible for commercial property transactions within the past year. Does not include properties for which there is not year-to-year data</t>
  </si>
  <si>
    <t>LED3.4(1)</t>
  </si>
  <si>
    <t>((1) Sum of the (R-value of all commercial property in Year X – R-value of commercial property in Year (X-1)))</t>
  </si>
  <si>
    <t>The total R-value of all commercial property in the current financial year, less the total R-value of commercial property in the previous financial year</t>
  </si>
  <si>
    <t>Municipal Valuation Roll</t>
  </si>
  <si>
    <t>((2) Sum of the R-value of commercial property in Year (X-1))</t>
  </si>
  <si>
    <t>The total R-value of all commercial property in the previous financial year</t>
  </si>
  <si>
    <t>GG1.1</t>
  </si>
  <si>
    <t>Percentage of municipal skills development levy recovered</t>
  </si>
  <si>
    <t>Improved municipal capability</t>
  </si>
  <si>
    <t>Building capable local government institutions</t>
  </si>
  <si>
    <t xml:space="preserve">The percentage of the municipal skills development levy recovered is a proxy indicator of the successful throughput of municipal staff (permanent and contract) and councillors through on-going skills and development training and courses by the municipality. It is indicative of the municipal spend towards building staff and councillor capability and fostering lifelong learning. </t>
  </si>
  <si>
    <t>The indicator is a measure of the R-value of the municipal skills development levy recovered for the financial year as a percentage of the total municipal skills development allocation which the municipality could have claimed. The skills development levy is a levy imposed to encourage learning and development in South Africa as a percentage of the municipal salary bill. The funds are paid to the South African Revenue Service and can be recovered on the completion of successful skills development.</t>
  </si>
  <si>
    <t xml:space="preserve">((1) R-value of municipal skills development levy recovered/ (2) R-value of the total qualifying value of the municipal skills development levy) </t>
  </si>
  <si>
    <t>CoGTA Departmental Consultations. The indicator relates to MTSF Priority 5: Spatial integration, human settlements and local government. It is aligned to the Outcome- Improved capacity to deliver basic services, quality infrastructure and integrated public transport to increase household access to basic services.</t>
  </si>
  <si>
    <t>There may be a recovery lag that can only be reported upon later.</t>
  </si>
  <si>
    <t>GG1.1(1)</t>
  </si>
  <si>
    <t>(1) R-value of municipal skills development levy recovered</t>
  </si>
  <si>
    <t>The amount of municipal skills development levy recovered by the municipality in R-value.</t>
  </si>
  <si>
    <t>Municipal Huma Resource Department</t>
  </si>
  <si>
    <t>Rands</t>
  </si>
  <si>
    <t xml:space="preserve">From this amount the municipality must be able to derive and report on the number of individuals who benefitted from this. </t>
  </si>
  <si>
    <t>GG1.1(2)</t>
  </si>
  <si>
    <t>(2) R-value of the total qualifying value of the municipal skills development levy</t>
  </si>
  <si>
    <t>The amount of municipal skills development levy that could have been claimed by the municipality in R-value according to the terms of the levy</t>
  </si>
  <si>
    <t>GG1.2</t>
  </si>
  <si>
    <t>Top management stability</t>
  </si>
  <si>
    <t>Percentage of working days</t>
  </si>
  <si>
    <t>The indicator relates to MTSF Priority 1: Building a capable, ethical and development state. It is aligned to the Outcome- Functional, efficient and integrated government.</t>
  </si>
  <si>
    <t>GG1.2(1)</t>
  </si>
  <si>
    <t>Municipal Human Resources Department</t>
  </si>
  <si>
    <t>Working days</t>
  </si>
  <si>
    <t>Where an official is away from duty while travelling for work, or is utilising annual leave, and another official is acting in their position, the post can still be deemed to be 'fully appointed and occupied".</t>
  </si>
  <si>
    <t>GG1.2(2)</t>
  </si>
  <si>
    <t>GG1.21</t>
  </si>
  <si>
    <t>Staff vacancy rate</t>
  </si>
  <si>
    <t>Percentage of posts</t>
  </si>
  <si>
    <t>This indicator gives an indication of the municipality's progress towards building capable local government. It shows the extent to which the required staff complement in the organisational structure is met.</t>
  </si>
  <si>
    <t>CoGTA Back to Basics monthly reports. The indicator relates to MTSF Priority 1: Building a capable, ethical and development state. It is aligned to the Outcome- Functional, efficient and integrated government.</t>
  </si>
  <si>
    <t xml:space="preserve">If a municipality lacks a recently approved organisational structure there is potential for this to be manipulated. The municipality should make use of the last council-approved organisational structure for this indicator.  All municipalities should be able to report on this indicator. 
Non-cumulative indicator, i.e. the reported figure in a given quarter should reflect as at that time. </t>
  </si>
  <si>
    <t>GG1.21(1)</t>
  </si>
  <si>
    <t>(1) The number of employee posts on the approved organisational structure</t>
  </si>
  <si>
    <t>Posts</t>
  </si>
  <si>
    <t xml:space="preserve">The municipality should use the last council-approved organisational structure as a basis for this calculation, regardless of whether there is a new organisational structure under development. </t>
  </si>
  <si>
    <t>GG1.21(2)</t>
  </si>
  <si>
    <t>Employees</t>
  </si>
  <si>
    <t>GG1.22</t>
  </si>
  <si>
    <t>When posts remain vacant or with an acting arrangement for an extended period, the municipality is left without the intended capacity, posing risks for effective management and service delivery. Filling of vacant posts should be prioritised to ensure the municipality can manage its affairs and deliver services as intended in terms of the approved organisational structure. Measuring the processing efficiency of the recruitment process is a means of monitoring the turnaround time for a process within the control of the municipality.</t>
  </si>
  <si>
    <t xml:space="preserve">Cumulative indicator which should be reported as a financial year-to-date figure as at the last day of the reporting period of each quarter. For instance, in Q3, the reported figure will cover the period from the first day of the financial year to the last day of Q3. The annual performance is therefore the same as the performance reported in the fourth quarter. </t>
  </si>
  <si>
    <t xml:space="preserve">The  indicator does not apply to senior management posts only, but all individually advertised vacancies on the approval organisational structure. There is not currently uniformly prescribed standards applied in this regard. The indicator is therefore introduced with the expectation that it will compel municipalities to begin tracking this information, to better inform any standard setting in the future. </t>
  </si>
  <si>
    <t>GG1.22(1)</t>
  </si>
  <si>
    <t>Number of posts</t>
  </si>
  <si>
    <t xml:space="preserve">Recruitment processes may begin well before the start of the reporting period. The data element only tracks filled vacancies based on offers of employment signed within the reporting period. This only measures the duration of time for vacant posts. </t>
  </si>
  <si>
    <t>GG1.22(2)</t>
  </si>
  <si>
    <t>(2) Number of vacant posts that have been filled</t>
  </si>
  <si>
    <t xml:space="preserve">Simple count of the number of vacant posts on the municipal organogram filled during the reporting period. A position is considered 'filled' when a recruitment decision is made and an offer of appointment formally accepted by a recruit, regardless of the start date for the appointment. This refers to vacant posts for which an individual recruitment process was followed and does not refer to lower level posts for which bulk recruitment was undertaken. </t>
  </si>
  <si>
    <t xml:space="preserve">Count all posts on the organisational structure that were filled during the reporting period, excluding lower level bulk recruitments. The process of recruitment would in most cases have begun prior to the reporting period, but posts filled are only accounted for at the time of appointment. </t>
  </si>
  <si>
    <t>GG2.1</t>
  </si>
  <si>
    <t>Percentage of ward committees that are functional (meet four times a year, are quorate, and have an action plan)</t>
  </si>
  <si>
    <t>Improved municipal responsiveness</t>
  </si>
  <si>
    <t>Putting people first</t>
  </si>
  <si>
    <t>Percentage of ward committees</t>
  </si>
  <si>
    <t xml:space="preserve">This indicator shows the level to which the municipality supports ward committees, how functional formal mechanisms for public participation are in the municipality, and that they are active and properly constituted. </t>
  </si>
  <si>
    <t>The percentage of ward committees that are deemed to be 'functional' out of all wards in the municipality. Functional is defined as- they have an agreed annual ward committee action plan by end of Q1 of the year under review and had at least four quorate meetings in that year.</t>
  </si>
  <si>
    <t xml:space="preserve">((1) Functional ward committees) / (2) Total number of wards) </t>
  </si>
  <si>
    <t>The Guidelines for the Establishment and Operation of Municipal Ward Committees, issued by the Minister for Provincial and Local Government in the Government Gazette No 27699, dated 24 June 2005, provides that “A ward committee must meet at least quarterly”(item 11 (2) (d)).  It also provides that “A metropolitan or local municipality must make rules regulating the frequency of meetings of ward committees (item 11, (2), (a)).   CoGTA Back to Basics.  The indicator relates to MTSF Priority 1: Building a capable, ethical and development state. It is aligned to the Outcome- Functional, efficient and integrated government.</t>
  </si>
  <si>
    <t xml:space="preserve">None </t>
  </si>
  <si>
    <t>GG2.1(1)</t>
  </si>
  <si>
    <t>(1) Functional ward committees</t>
  </si>
  <si>
    <t>The number of ward committees operating in the municipality that hold at least four quorate meetings per year and having a ward committee action plan</t>
  </si>
  <si>
    <t>Municipal Public Participation Unit</t>
  </si>
  <si>
    <t>Number of ward committees</t>
  </si>
  <si>
    <t>GG2.1(2)</t>
  </si>
  <si>
    <t>(2) Total number of wards</t>
  </si>
  <si>
    <t>The total number of wards for which ward committees should be constituted in the municipality</t>
  </si>
  <si>
    <t>Number of wards</t>
  </si>
  <si>
    <t>GG2.11</t>
  </si>
  <si>
    <t>Percentage of ward committees with 6 or more ward committee members (excluding the ward councillor)</t>
  </si>
  <si>
    <t>This indicator demonstrates the extent to which ward committees are active in terms of filled representation, which is a proxy indicator for the level of community engagement in the public participation system via a formal structure such as the ward committee. The indicator shows the percentage of ward committees that have filled at least 60% of the seats available to them.</t>
  </si>
  <si>
    <t>The percentage of ward committees that had 6 or more members, excluding the ward councillor, as a proportion of the total number of wards at the last day of the reporting period.</t>
  </si>
  <si>
    <t xml:space="preserve">((1) The number of ward committees with 6 or more members) / (2) Total number of wards) </t>
  </si>
  <si>
    <t>The Guidelines for the Establishment and Operation of Municipal Ward Committees, issued by the Minister for Provincial and Local Government in the Government Gazette No 27699, dated 24 June 2005, provides that “A ward committee must meet at least quarterly”(item 11 (2) (d)).  It also provides that “A metropolitan or local municipality must make rules regulating the frequency of meetings of ward committees (item 11, (2), (a)).   CoGTA Back to Basics Proposed based on CoGTA department consultations.  The indicator relates to MTSF Priority 1: Building a capable, ethical and development state. It is aligned to the Outcome- Functional, efficient and integrated government.</t>
  </si>
  <si>
    <t>Cumulative indicator which should be reported as a year-to-date figure as at the last day of the reporting period of each quarter. For instance, in Q3, the reported figure will cover the period from the first day of the financial year to the last day of Q3. The annual performance is therefore the same as the performance reported in the fourth quarter.</t>
  </si>
  <si>
    <t>GG2.11(1)</t>
  </si>
  <si>
    <t>(1) Total number of ward committees with 6 or more members</t>
  </si>
  <si>
    <t>The total number of ward committees in the municipality with six or more members</t>
  </si>
  <si>
    <t>GG2.11(2)</t>
  </si>
  <si>
    <t>GG2.12</t>
  </si>
  <si>
    <t>Percentage of wards</t>
  </si>
  <si>
    <t>(1) Number of councillor convened ward community meetings / ((2) Total number of wards in the municipality x (3) Reporting quarter)</t>
  </si>
  <si>
    <t>According to the Councillor Code of Conduct in the Municipal Systems Act, 32 of 2000, ward councillors are expected to interact through report back meetings with the community.  The legislation states that “councillors must be accountable to local communities and report back at least quarterly to constituencies on council matters, including the performance of the municipality in terms of established indicators”.    CoGTA Back to Basics.  The indicator relates to MTSF Priority 1: Building a capable, ethical and development state. It is aligned to the Outcome- Functional, efficient and integrated government.</t>
  </si>
  <si>
    <t>GG2.12(1)</t>
  </si>
  <si>
    <t>(1) Number of councillor convened ward community meetings</t>
  </si>
  <si>
    <t>Meetings</t>
  </si>
  <si>
    <t xml:space="preserve">Only one community meeting should be counted per quarter, per ward. This is intended to prevent multiple community meetings in short succession with extended periods without opportunity to meet or engage. </t>
  </si>
  <si>
    <t>GG2.12(2)</t>
  </si>
  <si>
    <t>(2) Total number of wards in the municipality</t>
  </si>
  <si>
    <t>The number or wards in the municipality</t>
  </si>
  <si>
    <t>Wards</t>
  </si>
  <si>
    <t>GG2.12(3)</t>
  </si>
  <si>
    <t xml:space="preserve">(3)  Reporting quarter </t>
  </si>
  <si>
    <t xml:space="preserve">A numeric value based on the quarter of the year at the point of reporting. Municipal quarters run over three month periods from July-September (1); October-December (2); January-March (3); and April-June (4). </t>
  </si>
  <si>
    <t xml:space="preserve">Local government calendar </t>
  </si>
  <si>
    <t>Quarter number</t>
  </si>
  <si>
    <t xml:space="preserve">The value changes based on the quarter of the year the indicator is reported for.                                                                                                                                  </t>
  </si>
  <si>
    <t>GG2.2</t>
  </si>
  <si>
    <t>Attendance rate of municipal council meetings by participating leaders (recognised traditional and/or Khoi-San leaders)</t>
  </si>
  <si>
    <t>Percentage attendance rate</t>
  </si>
  <si>
    <t xml:space="preserve">Where traditional and Khoi-San leaders  are officially recognised in municipal council proceedings in terms of section 81 of the Municipal Structures Act of 1998 as “participating leaders,” their attendance and participation in council proceedings is an indication of municipal stakeholder engagement and involvement in civic affairs. Attendance of municipal council proceedings provides one proximate measure of their interest and participation in the affairs of local government. </t>
  </si>
  <si>
    <t xml:space="preserve">The rate of attendance of recognised traditional and Khoi-San leaders at municipal council proceedings within a municipality as a percentage of all recognised traditional and Khoi-San leaders for each council meeting. A traditional leader is any person who, in terms of customary law of the traditional community concerned, holds a traditional leadership position, and is recognised in terms of Traditional and Khoi-San Leadership Act No. 3 of 2019. A Khoi-San leader is a person recognised as a senior Khoi-San leader or a branch head in terms of section 10 and includes a regent, acting Khoi-San leader and deputy Khoi-San leader. "Recognised leaders" refer to those groups which are officially recognised within the municipal area as set out in the provincial government gazette. </t>
  </si>
  <si>
    <t xml:space="preserve">((1) Sum of the total number of recognised traditional and Khoi-San leaders in attendance at municipal council proceedings / ((2) The total number of recognised traditional and Khoi-San leaders within the municipality x (3) Total number of Council meetings)) </t>
  </si>
  <si>
    <t xml:space="preserve">Proposed CoGTA departmental consultations (Municipal Structures Act, Section 81(2)(b) provides, “The number of traditional leaders that may participate in the proceedings of a municipal council may not exceed 20 per cent of the total number of councillors in that council, but if the council has fewer than 10 councillors, only one traditional leader may so participate”.   The indicator is aligned to MTSF Priority 6: Social Cohesion and Safer Communities in terms of the outcome- Promoting active citizenry and leadership. </t>
  </si>
  <si>
    <t xml:space="preserve">The total number of recognised traditional leaders should be informed by the municipality’s application of relevant legislation within its context and refer to a set of traditional leaders specific to its area as specified in the provincial government gazette. Traditional leaders may be represented by proxies where so designated. </t>
  </si>
  <si>
    <t xml:space="preserve">The frequency of attendance should be monitored by the municipality on a meeting by meeting basis. The indicator is proposed at an outcome level on an annual basis with the understanding that municipalities would track this information continuously, but are only expected to officially report against it annually. The targeted attendance rate is what the respective municipality deems acceptable within their context. 
In municipalities where there are not any recognised traditional and/or Khoi-San leaders identified in the provincial government gazette, municipalities may omit this indicator from planning and reporting tables on condition that they include a footnote if the following applies, “GG2.2- As per the Provincial Gazette dated ##/##/####, there are not any recognised traditional and/or Khoi-San leaders within the municipal area”. Or in the case of Western Cape municipalities,  “GG2.2- Western Cape municipalities are not expected to report on this indicator until such time as there are officially recognised traditional and/or Khoi-San leaders specified in the provincial government gazette.” </t>
  </si>
  <si>
    <t>GG2.2(1)</t>
  </si>
  <si>
    <t>(1) Sum of the total number of recognised traditional and Khoi-San leaders in attendance at municipal council proceedings</t>
  </si>
  <si>
    <t>The sum of the total number of recognised traditional and Khoi-San leaders in attendance at municipal council proceedings (from recognised traditional leadership structures) convened over the reporting period. Attendance is confirmed by formal acknowledgement within council proceedings or as part of an attendance register for the meeting.</t>
  </si>
  <si>
    <t>Municipal Council Meeting Register</t>
  </si>
  <si>
    <t>Number of traditional and Khoi-San leaders</t>
  </si>
  <si>
    <t xml:space="preserve">Where a traditional leader sends an official representative in his or her place, this is considered equivalent to attendance. </t>
  </si>
  <si>
    <t>GG2.2(2)</t>
  </si>
  <si>
    <t>(2) The total number of traditional and Khoi-San leaders within the municipality</t>
  </si>
  <si>
    <t xml:space="preserve">Simple count of the number of traditional and Khoi-San leaders identified in the provincial government gazette applicable to the municipal area for the term of local government. This refers to each participating leader, a “Chairperson or elected or nominated person…identified to participate in the municipal council” as set out in the provincial government gazette in terms of Section 81 of the Municipal Structures Act of 1998. </t>
  </si>
  <si>
    <t>Provincial Government Gazette</t>
  </si>
  <si>
    <t xml:space="preserve">The provincial government gazette is issued at least once every 5 years by the MEC of local government in terms of Section 81 of the Structure Act. Where the provincial government does not identify any traditional and/or Khoi-San leaders in the province at this time, as in the case of the Western Cape, these municipalities should refer to the guidance regarding a footnote in the ‘Additional notes’.  </t>
  </si>
  <si>
    <t>GG2.2(3)</t>
  </si>
  <si>
    <t>(3) Total number of Council meetings</t>
  </si>
  <si>
    <t>The number of Council meetings held in the period of data collection</t>
  </si>
  <si>
    <t>Number of council meetings</t>
  </si>
  <si>
    <t xml:space="preserve">In the case where a traditional leader is not in a position for an entire year, council meetings should be pro-rata'd for individual leaders as necessary so as to ensure attendance is proportionally reflective of the number of council meetings for which a leader was in place. This may be the case e in instances of death, disputes or periods of transition. </t>
  </si>
  <si>
    <t>GG2.3</t>
  </si>
  <si>
    <t>Protest incidents reported per 10 000 population</t>
  </si>
  <si>
    <t>Number of protest incidents</t>
  </si>
  <si>
    <t xml:space="preserve">Protest incidents can signal citizens' dissatisfaction with services, and/or their disinterest or distrust in formal channels for engaging the municipality. Unauthorised protests can disrupt the functioning of businesses and service delivery, and violent protests involve risks to property and life. Many, though not all, protest incidents over the last decade have been associated with local service delivery complaints. This indicator can therefore contribute to an understanding of citizen satisfaction or dissatisfaction with local government responsiveness, including their satisfaction with the channels available to participate constructively in the affairs of local government. All unauthorised protest incidents are captured within this indicator regardless of whether directed explicitly at local government or not because the exact institutional channels and functional distinctions between the three spheres of government are not always known or apparent to protestors. </t>
  </si>
  <si>
    <t xml:space="preserve">The number of protest incidents without municipal authorisation reported to have taken place on a public road or public space within municipal boundaries in the past financial year normalised per the population. This indicator tracks all unauthorised protests reported to occur within the municipal area, not only those related to service delivery. An unauthorised protest is a public display of grievance or concern by a group of more than 15 people for which a written approval from the local municipality has not been obtained in advance. Reported incidents means every unique incident of protest which the municipality has received a direct or indirect report for, whether in-progress or after the fact, regardless of whether the protest was aimed at the municipality or not. </t>
  </si>
  <si>
    <t>((1) Simple count of all unauthorised protest incidents reported / (2) Total population of the municipality) x 10 000</t>
  </si>
  <si>
    <t xml:space="preserve">B2B reporting framework; Ministerial input. The indicator is aligned to MTSF Priority 6: Social Cohesion and Safer Communities in terms of the outcome- Promoting active citizenry and leadership. Unauthorised protests speak to active citizenry and leadership pursuing avenues outside of official state channels. </t>
  </si>
  <si>
    <t xml:space="preserve">There is a lower order compliance indicator which measures the number of protests incidents reported. The aggregate of this measure in the fourth quarter of the financial year should be equivalent to the numerator. </t>
  </si>
  <si>
    <t>In instances where a municipality approved march or demonstration exceeds the provisions of the authorisation granted it and turns violent or unruly, it may be classified as an unauthorised protest incident.</t>
  </si>
  <si>
    <t>GG2.3(1)</t>
  </si>
  <si>
    <t>(1) Simple count of all unauthorised protest incidents reported</t>
  </si>
  <si>
    <t xml:space="preserve">All unauthorised protest incidents reported to have taken, whether violent or non-violent, where: (1) 15 or more people were involved; (2) it occurred on a public road or public space; and (3) municipal approval was not obtained. Reported incidents means every unique incident of protest which the municipality has received a direct or indirect report for, whether in-progress or after the fact, regardless of whether the protest was aimed at the municipality or not. </t>
  </si>
  <si>
    <t>Municipal records/ Speaker's office</t>
  </si>
  <si>
    <t xml:space="preserve">The department/office responsible should devise a system for recording and documenting the characteristics of any protest incidents which occur within the municipal area. It should develop its own Standard Operating Procedure in this regard. </t>
  </si>
  <si>
    <t>GG2.3(2)</t>
  </si>
  <si>
    <t>GG2.31</t>
  </si>
  <si>
    <t>Percentage of complaints</t>
  </si>
  <si>
    <t xml:space="preserve">As a matter of public participation, all municipalities are expected to have a complaints management system to receive notifications related to service delivery and areas in need of attention and response. The municipality should respond promptly and appropriately to the complaints from the public, in line with a set of standards determined by the municipality. The indicator seeks to measure the extent to which the municipality has managed complaints to its own agreed norms and standards. Responses are not necessarily indicative of satisfactory resolution, but resolution will also differ based on the nature and scope of the complaint received. Response is therefore tracked as an indication for acknowledgement of the complaint and documentation that the municipality will address it as appropriate. </t>
  </si>
  <si>
    <t xml:space="preserve">The number of official complaints responded to as per the municipality defined norms and standards, as a percentage of the number of official complaints received. A complaint is any formal grievance, concern or issue registered with municipality as per its established systems and protocols. An official complaint, in this instance, should be formally logged within the Municipal Complaints Management System. “Norms and standards” refer to  a municipality's agreed ability to respond promptly and appropriately to the complaints from the public, in line with protocols determined by the municipality, whether or not this is consistent with any external guidance or benchmarking. Note that resolution refers to an official municipal response to the complaint and does not provide for a determination of "satisfaction" with the municipal response on the part of the public. </t>
  </si>
  <si>
    <t xml:space="preserve">((1) Number of official complaints responded to according to municipal norms and standards / (2) Number of official complaints received) </t>
  </si>
  <si>
    <t xml:space="preserve">The Municipal Systems Act Section 17(2)(a) provides that a municipality must provide for “the receipt, processing and consideration of petitions and complaints lodged by members of the local community”.  This relates to MTSF Priority 6: Social Cohesion and Safer Communities in terms of the outcome- Promoting active citizenry and leadership. </t>
  </si>
  <si>
    <t xml:space="preserve">Cumulative figure quarter-on-quarter for the year. The quarter 4 results will be equivalent to the annual figure. Each municipality will have different complaints management systems and so the municipality should specify through its Standard Operating Procedures the exact scope of 'complaints' that it includes within its context. </t>
  </si>
  <si>
    <t xml:space="preserve">Open complaints still within the period of norms and standards for processing should be excluded. It is dependent on the municipality whether their systems register complaints through call centres, online, Izimbizo, or service delivery forums as part of  formal complaints received. Whichever avenues are provided for by the municipality should be reflected in the indicator. </t>
  </si>
  <si>
    <t>GG2.31(1)</t>
  </si>
  <si>
    <t>(1) Number of official complaints responded to according to municipal norms and standards</t>
  </si>
  <si>
    <t xml:space="preserve">The total number of complaints that were responded to in accordance with the Municipal Complaints Management System, however defined or set out in policy or otherwise. Any complaint that was lodged but has not been responded to by the municipality in terms of its own agreed 'norms and standards' should be excluded from the data element. </t>
  </si>
  <si>
    <t>Municipal Complaint Management System</t>
  </si>
  <si>
    <t>Number of complaints</t>
  </si>
  <si>
    <t xml:space="preserve">It is the municipality's prerogative to determine the parameters of its own complaint management system, including the norms and standards. It may agree to adopt or wholesale apply a set of norms and standards as it sees fit, or on a differentiated basis. Refer to the municipal Standard Operating Procedure. </t>
  </si>
  <si>
    <t>GG2.31(2)</t>
  </si>
  <si>
    <t>(2) Number of official complaints received</t>
  </si>
  <si>
    <t xml:space="preserve">The total number of complaints recorded in the official municipal complaints management system in the reporting period. This excludes complaints that are received, but still fall within the window of standard response times so as not to reflect 'in process' responses as non-response. </t>
  </si>
  <si>
    <t>Complaints</t>
  </si>
  <si>
    <t xml:space="preserve">Complaints recorded that still fall within the window of standard response times for the municipality should be excluded from the data element. This is so 'in process' responses received, for instance on the last day of the reporting period, do not reflect as non-responses if they are still 'in process' with agreed norms and standards of the municipality. Standard response times should be set by the municipality and specified within the standard operating procedure related to this indicator. </t>
  </si>
  <si>
    <t>GG3.1</t>
  </si>
  <si>
    <t>Audit Outcome</t>
  </si>
  <si>
    <t>Improved municipal administration</t>
  </si>
  <si>
    <t>Good governance</t>
  </si>
  <si>
    <t>Qualitative audit result</t>
  </si>
  <si>
    <t xml:space="preserve">The Audit Opinion of the Auditor-General gives an indication of the credibility of the municipal administration and provides assurance of financial reporting and adherence to governance and administrative legislation. </t>
  </si>
  <si>
    <t xml:space="preserve">The Audit Opinion is defined by the Auditor-General. It is given across a qualitative, ordinal scale including: Unqualified with no findings; Unqualified with findings; Qualified with findings; Adverse with findings; and Disclaimed with findings. For those who have not completed the process 'Outstanding audits' are recorded. </t>
  </si>
  <si>
    <t>(1) Audit opinion (as defined by the Office of the Auditor-General across a qualitative scale)</t>
  </si>
  <si>
    <t xml:space="preserve">Office of the Auditor-General.  The indicator relates to MTSF Priority 1: Building a capable, ethical and development state. It is aligned to the Outcome- Functional, efficient and integrated government. It is considered within the indicator 'Percentage of qualified audits in national, provincial, local government and public entities'. </t>
  </si>
  <si>
    <t xml:space="preserve">As at the end of the previous financial year. </t>
  </si>
  <si>
    <t>The data retrieved for this indicator will be one year delayed due to the length of time it takes to undergo the audit process</t>
  </si>
  <si>
    <t>GG3.1(1)</t>
  </si>
  <si>
    <t>As defined by the Office of the Auditor-General</t>
  </si>
  <si>
    <t>Office of the Auditor-General Municipal Reports</t>
  </si>
  <si>
    <t xml:space="preserve">The data will be the audited figures for the previous financial year </t>
  </si>
  <si>
    <t>GG3.11</t>
  </si>
  <si>
    <t>Number of repeat audit findings</t>
  </si>
  <si>
    <t>Number of audit findings</t>
  </si>
  <si>
    <t xml:space="preserve">The ‘basics’ in municipal governance include compliance with legislation. The AG annually indicates in the findings on compliance whether municipalities are complying with the financial legislation and regulations – it is assumed that when a municipality cannot even comply with the financial legislation, it will also not comply with other legislation applicable to municipalities. By tracking the number of "repeat" findings, a municipality needs to account for why it allows its administration to continue to repeat non-compliant practices year on year. This includes all findings, both financial and non-financial. </t>
  </si>
  <si>
    <t>“Repeat” findings refer to those findings which have persisted from one year of reporting to the next. These are identified as repeat findings by the Auditor-General on the following administrative areas including but not limited to:
i) annual financial statements and annual report
ii) Strategic planning and performance 
iii) Consequence management
iv) Human Resource management</t>
  </si>
  <si>
    <t>(1) Simple count of the number of "repeat" findings itemised in the Auditor-General's report of each municipality</t>
  </si>
  <si>
    <t xml:space="preserve">Office of the Auditor-General. The indicator relates to MTSF Priority 1: Building a capable, ethical and development state. It is aligned to the Outcome- Functional, efficient and integrated government. It is subordinate to the indicator 'Percentage of qualified audits in national, provincial, local government and public entities'. </t>
  </si>
  <si>
    <t>The desired target is No Finding or “addressed” finding.</t>
  </si>
  <si>
    <t>GG3.11(1)</t>
  </si>
  <si>
    <t>(1) Simple count of the number of "repeat" findings itemised by the Auditor-General in the audit report of each municipality.</t>
  </si>
  <si>
    <t xml:space="preserve">“Repeat” findings by the Auditor-General on the following administrative areas including but not limited to:
i) annual financial statements and annual report; 
ii) Strategic planning and performance 
iii) Consequence management; 
iv) Human Resource management
</t>
  </si>
  <si>
    <t>Repeat findings</t>
  </si>
  <si>
    <t>GG3.12</t>
  </si>
  <si>
    <t>Percentage of councillors who have declared their financial interests</t>
  </si>
  <si>
    <t>Percentage of councillors</t>
  </si>
  <si>
    <t xml:space="preserve">All councillors are required by law to declare their financial interests annually. This provides an indication of whether municipalities are at least aware of potential conflicts of interest. Good practice declarations are understood to occur on an annual basis. </t>
  </si>
  <si>
    <t xml:space="preserve">The percentage of all councillors that have declared their financial interests for the financial year being reported against. Financial interests refers to all relevant financial matters or dealings which may create the potential for a conflict of interest. </t>
  </si>
  <si>
    <t xml:space="preserve">((1) Number of councillors that have declared their financial interests/ (2) Total number of municipal councillors) </t>
  </si>
  <si>
    <t>Proposed from CoGTA departmental consultations. The indicator relates to MTSF Priority 1: Building a capable, ethical and development state. It is aligned to the Outcome- Improved leadership, governance and accountability.</t>
  </si>
  <si>
    <t>GG3.12(1)</t>
  </si>
  <si>
    <t>(1) Number of councillors that have declared their financial interests</t>
  </si>
  <si>
    <t xml:space="preserve">The total number of councillors that have declared their financial interests. Financial interests refers to all relevant financial matters or dealings which may create the potential for conflicts of interest. </t>
  </si>
  <si>
    <t>Municipal Council Registrar of Interests</t>
  </si>
  <si>
    <t>Councillors</t>
  </si>
  <si>
    <t>GG3.12(2)</t>
  </si>
  <si>
    <t>(2) Total number of municipal councillors</t>
  </si>
  <si>
    <t>The total number of municipal councillors serving in that municipal financial year.</t>
  </si>
  <si>
    <t>Municipal Council Register</t>
  </si>
  <si>
    <t>Where a council vacancy is created and filled within the same financial year, it should count the number of councillors in that financial year, even if multiple councillors have occupied one seat.</t>
  </si>
  <si>
    <t>GG3.13</t>
  </si>
  <si>
    <t>Percentage of administrative staff who have declared their financial interests</t>
  </si>
  <si>
    <t>Percentage of administrative staff</t>
  </si>
  <si>
    <t>All administrative staff are required by law to declare their financial interests annually. This provides an indication of whether municipalities are at least aware of potential conflicts of interest.</t>
  </si>
  <si>
    <t xml:space="preserve">The percentage of administrative staff that have declared their financial interests for the financial year being reported against. Administrative staff are understood as all staff employed by the municipality that do not serve in an elected or representative capacity. </t>
  </si>
  <si>
    <t>((1) Number of administrative staff that have declared their financial interests / (2) Total number of municipal administrative staff)</t>
  </si>
  <si>
    <t>Proposed from CoGTA departmental consultations. The indicator relates to MTSF Priority 1: Building a capable, ethical and development state. It is aligned to the Outcome- Professional, meritocratic and ethical public administration.</t>
  </si>
  <si>
    <t xml:space="preserve">This indicator requires further consultation with municipalities to define the appropriate band of administrative staff recognising the variability in practice. </t>
  </si>
  <si>
    <t>GG3.13(1)</t>
  </si>
  <si>
    <t>(1) Number of administrative staff that have declared their financial interests</t>
  </si>
  <si>
    <t>The total number of administrative staff that have declared their financial interests in the financial year being reported against.</t>
  </si>
  <si>
    <t>Municipal Registrar of Interests</t>
  </si>
  <si>
    <t>Administrative staff</t>
  </si>
  <si>
    <t>GG3.13(2)</t>
  </si>
  <si>
    <t>(2) Total number of municipal administrative staff</t>
  </si>
  <si>
    <t xml:space="preserve">The total number of municipal administrative staff serving as at the end of that municipal financial year. Administrative staff are understood to be all employed staff that are not serving in an elected or representative capacity. </t>
  </si>
  <si>
    <t>GG4.1</t>
  </si>
  <si>
    <t>Percentage of councillors attending council meetings</t>
  </si>
  <si>
    <t>Improved council functionality</t>
  </si>
  <si>
    <t xml:space="preserve">This indicator shows the level of engagement councillors have in the affairs of the municipality and to what extent councillors are participating in the business for which they were elected. </t>
  </si>
  <si>
    <t xml:space="preserve">The average percentage of members of the municipal council that attended council meetings. </t>
  </si>
  <si>
    <t xml:space="preserve">((1) The sum total of all councillor attendance of all council meetings / ((2 )The total number of council meetings x (3) The total number of council members in the municipality)) </t>
  </si>
  <si>
    <t>In terms of the Municipal Structures Act, 117 of 1998, Section 18(2), “a municipal Council must meet at least quarterly”. 
The following is relevant with regard to the sections about “additional information required” under both Secondary Cities and Districts  CoGTA Back to Basics.  The indicator relates to MTSF Priority 1: Building a capable, ethical and development state. It is aligned to the Outcome- Functional, efficient and integrated government.</t>
  </si>
  <si>
    <t>Annually, all meetings over the four quarters should be aggregated to reflect an annual average value.</t>
  </si>
  <si>
    <t xml:space="preserve">The frequency of attendance should be monitored by the municipality on a meeting by meeting basis. The indicator is proposed at an outcome level on an annual basis with the assumption that municipalities would track this information continuously, but are only expected to officially report against it annually. </t>
  </si>
  <si>
    <t>GG4.1(1)</t>
  </si>
  <si>
    <t>(1) The sum total of councillor attendance of all council meetings</t>
  </si>
  <si>
    <t>The total attendance by councillors at council meetings during the period of data collection</t>
  </si>
  <si>
    <t>This is the cumulative attendance at all council meetings</t>
  </si>
  <si>
    <t>GG4.1(2)</t>
  </si>
  <si>
    <t>(2) The total number of council meetings</t>
  </si>
  <si>
    <t>The total number of council meetings held by the council including where a quorum is reached</t>
  </si>
  <si>
    <t>Council records</t>
  </si>
  <si>
    <t xml:space="preserve">As indicated above, in terms of the Municipal Structures Act, 117 of 1998, Section 18(2), “a municipal Council must meet at least quarterly”. </t>
  </si>
  <si>
    <t>GG4.1(3)</t>
  </si>
  <si>
    <t>(3) The total number of councillors in the municipality</t>
  </si>
  <si>
    <t>The total number of municipal councillors in the municipality</t>
  </si>
  <si>
    <t>Council register</t>
  </si>
  <si>
    <t xml:space="preserve">Register taken at the end of the reporting period. 
Disaggregation note- Municipalities should be prepared to disaggregate this data in terms of women, youth and persons with disabilities upon request. </t>
  </si>
  <si>
    <t>GG4.2</t>
  </si>
  <si>
    <t>Functionality of the Municipal Public Accounts Committee (MPAC)</t>
  </si>
  <si>
    <t>Functionality of the structure</t>
  </si>
  <si>
    <t xml:space="preserve">Council structures are central to administrative oversight, governance and effective functioning. The Municipal Public Accounts Committee is a key oversight structure common across municipalities that should be meeting regularly and contributing to good governance and administration. The structure's functioning in terms of meetings and outputs is a prerequisite for it to be effective in terms of its governance role. </t>
  </si>
  <si>
    <t>The indicator measures the degree of 'functionality' out of the Municipal Public Accounts Committee. Functional is defined as- the structured has convened and achieved quorum at least four times in the year and reports have been tabled in Council after each meeting.</t>
  </si>
  <si>
    <t xml:space="preserve">[((1) Simple count of the number of quorate MPAC meetings + (2) Number of MPAC reports tabled to Council) / 8] </t>
  </si>
  <si>
    <t>According to the Municipal Public Accounts Committees (MPAC) Guide and Toolkit, developed by GIZ, in partnership with the DCoG, National Treasury and SALGA, “MPAC meetings shall be held as necessary in accordance with the approved plan/programme and shall not be less frequent than once per quarter”.   Proposed based on CoGTA departmental consultations. The indicator relates to MTSF Priority 1: Building a capable, ethical and development state. It is aligned to the Outcome- Functional, efficient and integrated government.</t>
  </si>
  <si>
    <t>GG4.2(1)</t>
  </si>
  <si>
    <t>(1) Simple count of the number of quorate MPAC meetings</t>
  </si>
  <si>
    <t xml:space="preserve">The total number of MPAC meetings convened that were quorate and concluded the agenda items. Note that any more than 4 meetings are not considered in the indicator. </t>
  </si>
  <si>
    <t>Attendance registers for each meeting for each structure</t>
  </si>
  <si>
    <t>MPAC meetings</t>
  </si>
  <si>
    <t xml:space="preserve">The maximum value for this data element is 4. </t>
  </si>
  <si>
    <t>GG4.2(2)</t>
  </si>
  <si>
    <t>(2) Number of MPAC reports tabled to Council</t>
  </si>
  <si>
    <t xml:space="preserve">The total number of reports processed through the MPAC and tabled at council. This is based on the assumption that after MPAC meetings there should be a report submitted to Council. </t>
  </si>
  <si>
    <t>Reports</t>
  </si>
  <si>
    <t>GG5.1</t>
  </si>
  <si>
    <t>Number of alleged fraud and corruption cases reported per 100 000 population</t>
  </si>
  <si>
    <t>Zero tolerance of fraud and corruption</t>
  </si>
  <si>
    <t>Number of alleged cases</t>
  </si>
  <si>
    <t>Principles of good governance require accountability, clean administration and responsible use of public funds. The indicator provides a leading measure of the incidence of fraud and corruption based on alleged incidents.</t>
  </si>
  <si>
    <t xml:space="preserve">The number of alleged incidents of fraud and corruption reported to the municipality during the period under review, normalised per 100 000 of the population. Corruption is defined broadly in the Prevention and Combating of Corrupt Activities Act 12 of 2004 in Chapter 2(s3) and any criminal offence that may fall within the ambit of this definition is included for the purposes of this indicator. </t>
  </si>
  <si>
    <t>((1) Number of alleged fraud and corruption cases reported to the municipality / ((2) Total population of the municipality / 100 000)</t>
  </si>
  <si>
    <t xml:space="preserve">ISO 11.4 derivative. The indicator relates to MTSF Priority 1: Building a capable, ethical and development state. It is aligned to the Outcome- Professional, meritocratic and ethical public administration. </t>
  </si>
  <si>
    <t xml:space="preserve">This indicator should be viewed in conjunction with the other related outcome indicators of which this should be a predictor of consequences to follow if systems of accountability are functioning appropriately. </t>
  </si>
  <si>
    <t>GG5.1(1)</t>
  </si>
  <si>
    <t>(1) Number of alleged fraud and corruption cases reported to the municipality</t>
  </si>
  <si>
    <t>The data element is a simple count of the total number of alleged fraud and corruption cases reported to the municipality involving a representative of the municipality in his/her official capacity (whether an elected office-bearer or employee) for an act of corruption. Corruption is defined broadly in the Prevention and Combating of Corrupt Activities Act 12 of 2004 in Chapter 2(s3) and any criminal offence that may fall within the ambit of this definition is included for the purposes of this data element.</t>
  </si>
  <si>
    <t>Municipal legal services directorate</t>
  </si>
  <si>
    <t>Allegations of fraud and corruption</t>
  </si>
  <si>
    <t xml:space="preserve">This refers only to allegations reported within the financial year and does not related to concluded cases or cases that remain open from previous years. </t>
  </si>
  <si>
    <t>GG5.1(2)</t>
  </si>
  <si>
    <t>Number of people residing in the municipal area</t>
  </si>
  <si>
    <t xml:space="preserve">Population </t>
  </si>
  <si>
    <t>GG5.11</t>
  </si>
  <si>
    <t>Number of active suspensions longer than three months</t>
  </si>
  <si>
    <t>Number of suspensions</t>
  </si>
  <si>
    <t>Individuals on suspension continue to receive salaries without executing their municipal functions. Tracking the suspensions lasting more than three months provides an indication of the processing efficiency in cases of alleged misconduct. This is one indicator of the processing of administrative justice as it relates to human resources.</t>
  </si>
  <si>
    <t xml:space="preserve">Refers to the total number of active suspensions at the time of reporting that were initiated more than three months prior and had not yet been resolved. </t>
  </si>
  <si>
    <t>(1) Simple count of the number of active suspensions in the municipality lasting more than three months</t>
  </si>
  <si>
    <t xml:space="preserve">Proposed based on CoGTA departmental consultations. The indicator relates to MTSF Priority 1: Building a capable, ethical and development state. It is aligned to the Outcome- Professional, meritocratic and ethical public administration. </t>
  </si>
  <si>
    <t xml:space="preserve">This is not a cumulative indicator. Only suspensions active at the end of the quarter being reported on, should be reported. This means that even if a  suspension was active in the preceding quarter and was reported on then, and remains active in this quarter, it should still be reported on. In this way the annually reported figure reflects the state of suspensions at year end, rather than as an accumulation of all those incidents that lasted longer than three months over the year. </t>
  </si>
  <si>
    <t xml:space="preserve">Ideally, there should be no instances of suspensions enduring for periods longer than three months. </t>
  </si>
  <si>
    <t>GG5.11(1)</t>
  </si>
  <si>
    <t>Sum of the number of active suspensions initiated more than three months prior to the last day of the reporting period.</t>
  </si>
  <si>
    <t>Human Resources Department</t>
  </si>
  <si>
    <t xml:space="preserve">The annual report should not aggregate the number of incidents, but only reflect those as at the end of the reporting period. </t>
  </si>
  <si>
    <t>Quarterly salary bill of suspended officials</t>
  </si>
  <si>
    <t xml:space="preserve">Individuals on suspension continue to receive salaries without executing their municipal functions. Tracking the salary bill of suspended officials provides an indicator of the extent to which enduring suspensions are costing the municipality money without the benefit of service. </t>
  </si>
  <si>
    <t>The sum of the salary bill for all officials suspended from work or employment for the municipality for misconduct during the reporting period.</t>
  </si>
  <si>
    <t>(1) Sum of the salary bill for all suspended officials for the reporting period.</t>
  </si>
  <si>
    <t>The indicator should be reported as a cumulative value over months within a quarter (not cumulative across quarters). The Q4 figure will therefore only indicate the salary bill for Q4. Annually, all costs should be aggregated across the entire financial year to see the total cost.</t>
  </si>
  <si>
    <t>GG5.2</t>
  </si>
  <si>
    <t>Number of dismissals for fraud and corruption per 100 000 population</t>
  </si>
  <si>
    <t>Number of dismissals</t>
  </si>
  <si>
    <t>Principles of good governance require accountability, clean administration and responsible use of public funds. The indicator provides a leading measure of the incidence of fraud and corruption based on dismissals.</t>
  </si>
  <si>
    <t xml:space="preserve">The number of dismissals for fraud and corruption reported to the municipality during the period under review, normalised per 100 000 of the population. Corruption is defined broadly in the Prevention and Combating of Corrupt Activities Act 12 of 2004 in Chapter 2(s3) and any criminal offence that may fall within the ambit of this definition is included for the purposes of this indicator. </t>
  </si>
  <si>
    <t>((1) Number of dismissals for fraud and corruption in the municipal area/ ((2) Total population of the municipality / 100 000)</t>
  </si>
  <si>
    <t>GG5.2(1)</t>
  </si>
  <si>
    <t>(1) Number of dismissals for fraud and corruption in the municipal area</t>
  </si>
  <si>
    <t>The data element is a simple count of the total number of dismissals arising from fraud and corruption cases reported to the municipality involving a representative of the municipality in his/her official capacity (whether an elected office-bearer or employee). Corruption is defined broadly in the Prevention and Combating of Corrupt Activities Act 12 of 2004 in Chapter 2(s3) and any criminal offence that may fall within the ambit of this definition is included for the purposes of this data element.</t>
  </si>
  <si>
    <t>Dismissals</t>
  </si>
  <si>
    <t xml:space="preserve">This refers only to dismissals reported within the financial year and does not related to concluded cases or cases that remain open from previous years. </t>
  </si>
  <si>
    <t>GG5.2(2)</t>
  </si>
  <si>
    <t>GG5.3</t>
  </si>
  <si>
    <t>Number of convictions for fraud and corruption per 100 000 population</t>
  </si>
  <si>
    <t>Number of convictions</t>
  </si>
  <si>
    <t>Principles of good governance require accountability, clean administration and responsible use of public funds. The indicator provides a measure of the incidence of fraud and corruption based on conviction rates.</t>
  </si>
  <si>
    <t xml:space="preserve">The number of convictions for bribery and/or corruption arising from incidents reported to the municipality, normalised per 100 000 of the population. Corruption is defined broadly in the Prevention and Combating of Corrupt Activities Act 12 of 2004 in Chapter 2(s3) and any criminal offence that may fall within the ambit of this definition is included for the purposes of this indicator. </t>
  </si>
  <si>
    <t>((1) Number of convictions for bribery and/or corruption by municipal officials / ((2) Total population of the municipality / 100 000)</t>
  </si>
  <si>
    <t xml:space="preserve">ISO 11.4. The indicator relates to MTSF Priority 1: Building a capable, ethical and development state. It is aligned to the Outcome- Professional, meritocratic and ethical public administration. </t>
  </si>
  <si>
    <t xml:space="preserve">This indicator should be viewed in conjunction with the other related outcome indicators of which this should be an indicator of consequence following from systems of accountability. </t>
  </si>
  <si>
    <t>GG5.3(1)</t>
  </si>
  <si>
    <t>(1) Number of convictions for bribery and/or corruption by municipal officials</t>
  </si>
  <si>
    <t>The data element is a simple count of the total number of convictions arising from bribery and/or corruption cases reported to the municipality involving a representative of the municipality in his/her official capacity (whether an elected office-bearer or employee). Corruption is defined broadly in the Prevention and Combating of Corrupt Activities Act 12 of 2004 in Chapter 2(s3) and any criminal offence that may fall within the ambit of this definition is included for the purposes of this data element.</t>
  </si>
  <si>
    <t>Convictions</t>
  </si>
  <si>
    <t>GG5.3(2)</t>
  </si>
  <si>
    <t>FM1.1</t>
  </si>
  <si>
    <t>Percentage of expenditure against total budget</t>
  </si>
  <si>
    <t>Enhanced municipal budgeting and budget implementation</t>
  </si>
  <si>
    <t>Financial Management</t>
  </si>
  <si>
    <t>This measures the municipality's capacity and ability to implement the budget efficiently and effectively as planned.  By tracking the percentage of spent municipal budget, an indication is given of how well the municipality is able to accurately plan and utilise the financial resources available. Any variance below 95% (at the end of the financial year) indicates challenges in planning and budgeting and capacity challenges to implement the budget.</t>
  </si>
  <si>
    <t xml:space="preserve">The indicator measures the percentage of expenditure in relation to the municipal budget. Expenditure refers to costs incurred by the municipality in the applicable financial year, inclusive of all capital and operational spending. The municipal budget refers to the municipal council approved annual budget for a particular financial year. </t>
  </si>
  <si>
    <t xml:space="preserve">(1) Total expenditure (operating + capital) / (2) Total budget (operating + capital) </t>
  </si>
  <si>
    <t xml:space="preserve">MFMA Circular 71 </t>
  </si>
  <si>
    <t>This ratio is measured at end of the financial year.  Final budget which is the adjustments budget should be used when measuring performance at the end of the financial year.  Although the National Treasury has not indicated a norm for each quarter, municipalities are encouraged to track performance against targets set in MBBR budget schedule SA25.</t>
  </si>
  <si>
    <t>FM1.1(1)</t>
  </si>
  <si>
    <t xml:space="preserve">(1) Total expenditure (operating + capital) </t>
  </si>
  <si>
    <t>Total expenditure is defined as all costs (operating and capital expenditure) incurred by the municipality during the financial year. This expenditure excludes taxation expenses.</t>
  </si>
  <si>
    <t>Municipal financial system / annual financial statements</t>
  </si>
  <si>
    <t>FM1.1(2)</t>
  </si>
  <si>
    <t xml:space="preserve">(2) Total budget (operating + capital) </t>
  </si>
  <si>
    <t xml:space="preserve">Total budget refers to the total budget, either original or adjusted, for the financial year approved by Council. The budget can be adjusted after mid-year performance. </t>
  </si>
  <si>
    <t>FM1.11</t>
  </si>
  <si>
    <t>Total Capital Expenditure as a percentage of Total Capital Budget</t>
  </si>
  <si>
    <t>Capital spending against the capital budget is a reflection of the municipality's ability to implement capital projects and monitor the risks associated with non-implementation. It provides an indication of whether the municipality has effective controls in place to ensure that expenditure is incurred in accordance with an approved budget. Any variance below 95% (at the end of the financial year) indicates challenges in planning and budgeting and capacity challenges to implement projects.</t>
  </si>
  <si>
    <t xml:space="preserve">This indicator measures the extent to which budgeted capital expenditure has been spent during the financial year. Capital expenditure is all costs incurred by the municipality to acquire, upgrade, and renew physical assets such as property, plants, buildings, technology, or equipment. </t>
  </si>
  <si>
    <t xml:space="preserve">(1) Actual Capital Expenditure / (2) Budgeted Capital Expenditure </t>
  </si>
  <si>
    <t xml:space="preserve">The ratio can be used for different reporting periods. An original budget should be used when measuring the 1st and 2nd Quarter performance while adjustments budget is used for measuring 3rd and 4th Quarter.  Final budget which is the adjustments budget should be used when measuring performance at the end of the financial year.  Although the National Treasury has not indicated a norm for each quarter, municipalities are encouraged to track performance against targets set in MBBR budget schedule SA25. Municipalities are also encouraged to measure their expenditure against their planned budget year-to-date as per the budget schedule SA25, but for the purpose of reporting against this indicator, it should be against the total budget for the financial year. </t>
  </si>
  <si>
    <t>FM1.11(1)</t>
  </si>
  <si>
    <t>(1) Actual Capital Expenditure</t>
  </si>
  <si>
    <t>Actual Capital Expenditure is defined  as all costs incurred by the municipality to acquire, upgrade, and renew physical assets such as property, plants, buildings, technology, or equipment. This expenditure excludes taxation expenses.</t>
  </si>
  <si>
    <t>Municipal financial system</t>
  </si>
  <si>
    <t>FM1.11(2)</t>
  </si>
  <si>
    <t xml:space="preserve">(2) Budgeted Capital Expenditure </t>
  </si>
  <si>
    <t xml:space="preserve">Budgeted Capital Expenditure refers to the capital budget, either original or adjusted, for the financial year approved by Council. The budget can be adjusted after mid-year performance. </t>
  </si>
  <si>
    <t>FM1.12</t>
  </si>
  <si>
    <t xml:space="preserve">Total Operating Expenditure as a percentage of Total Operating Expenditure Budget </t>
  </si>
  <si>
    <t>This measures the municipality's ability to spend the operational budget as planned.  It also assess the effectiveness of internal controls that ensures the expenditure is incurred in accordance with an approved budget. Underspending (below 95% at the end of the financial year) may either indicate that there are budgeting/ capacity challenges in the municipality or limited implementation of programmes or projects due to financial constraints. Overspending (above 100%) may indicate poor financial management.</t>
  </si>
  <si>
    <t>The indicator measures the extent to which operating expenditure has been spent during the financial year. Operating Expenditure (non-capital spending) is costs which the municipality incurs through its normal operations.</t>
  </si>
  <si>
    <t xml:space="preserve">(1) Actual Operating Expenditure / (2) Budgeted Operating Expenditure </t>
  </si>
  <si>
    <t xml:space="preserve">The ratio can be used for different reporting periods. An original budget should be used when measuring the 1st and 2nd Quarter performance while adjustments budget is used for measuring 3rd and 4th Quarter.  Final budget which is the adjustments budget should be used when measuring performance at the end of the financial year. Although the National Treasury has not indicated a norm for each quarter, municipalities are encouraged to track performance against targets set in MBBR budget schedule SA25. Municipalities are also encouraged to measure their expenditure against their planned budget year-to-date as per the budget schedule SA25, but for the purpose of reporting against this indicator, it should be against the total budget for the financial year. </t>
  </si>
  <si>
    <t>FM1.12(1)</t>
  </si>
  <si>
    <t>(1) Actual Operating Expenditure</t>
  </si>
  <si>
    <t>Actual Operating Expenditure refers to operating costs incurred by the municipality, which are day-to-day expenses. This expenditure excludes taxation expenses.</t>
  </si>
  <si>
    <t>FM1.12(2)</t>
  </si>
  <si>
    <t xml:space="preserve">(2) Budgeted Operating Expenditure </t>
  </si>
  <si>
    <t xml:space="preserve">Budgeted Operating Expenditure refers to the operational expenditure budget, either original or adjusted, for the financial year approved by Council. The budget can be adjusted after mid-year performance. </t>
  </si>
  <si>
    <t>FM1.13</t>
  </si>
  <si>
    <t>Total Operating Revenue as a percentage of Total Operating Revenue Budget</t>
  </si>
  <si>
    <t>Operating revenue against budgeted operating revenue indicates the municipality's ability to generate revenue as planned. Underperformance (below 95% at the end of the financial year) either indicates weakness in budgetary controls or changes in economic activities  during the financial year. Overperformance (above 100%) either indicates that  additional revenue was received than anticipated during the financial year or there was an improvement in revenue management.</t>
  </si>
  <si>
    <t xml:space="preserve">The indicator measures the extent of actual operating revenue (excl. capital grant revenue) generated in relation to budgeted operating revenue during the financial year. Operating revenue is revenue generated from sale of goods or services, taxes or intergovernmental transfers </t>
  </si>
  <si>
    <t xml:space="preserve">(1) Actual Operating Revenue / (2) Budgeted Operating Revenue </t>
  </si>
  <si>
    <t>FM1.13(1)</t>
  </si>
  <si>
    <t>(1) Actual Operating Revenue</t>
  </si>
  <si>
    <t>Actual Operating Revenue in this context refers to the revenue billed (incl. of equitable share and operating grants). It refers to revenue billed (incl. of equitable share and operating grants) by the municipality from delivery of services , taxes and other sundry items. Its the gross inflow of economic benefits or service potential during the reporting period when those inflows result in an increase in net assets.</t>
  </si>
  <si>
    <t>FM1.13(2)</t>
  </si>
  <si>
    <t xml:space="preserve">(2) Budgeted Operating Revenue </t>
  </si>
  <si>
    <t xml:space="preserve">Budgeted Operating Revenue in this context refers to the revenue budgeted (incl. of equitable share and operating grants), either original or adjusted, for the financial year approved by Council. The budget can be adjusted after mid-year performance. </t>
  </si>
  <si>
    <t>FM1.14</t>
  </si>
  <si>
    <t>Service Charges and Property Rates Revenue as a percentage of Service Charges and Property Rates Revenue Budget</t>
  </si>
  <si>
    <t>Service Charges and Property Rates Revenue against budgeted Service Charges and Property Rates Revenue indicates the municipality's ability to generate revenue as planned. A ratio below 95% at the end of the financial year indicates weaknesses in the overall revenue value chain and poor budgetary controls. Overperformance (above 100%)  indicates there was an improvement in revenue management.</t>
  </si>
  <si>
    <t>The ratio measures the extent of actual Service Charges and Property Rates Revenue generated in relation to budgeted Service Charges and Property Rates Revenue during the financial year. Service Charges includes revenue generated from sale of water, electricity, refuse and sanitation. Property rates includes revenue generated from rates and taxes charged on properties.</t>
  </si>
  <si>
    <t>((1) Actual Service Charges Revenue + (2) Actual Property Rates Revenue) / (3) Budgeted Service Charges and Property Rates Revenue</t>
  </si>
  <si>
    <t>In the case of District municipalities, this indicator will apply insofar as the municipality performs the applicable service functions.</t>
  </si>
  <si>
    <t>FM1.14(1)</t>
  </si>
  <si>
    <t>(1) Actual Service Charges Revenue</t>
  </si>
  <si>
    <t>Services Charges Revenue in this context refers to the revenue billed from the sale of water, electricity, refuse and sanitation.</t>
  </si>
  <si>
    <t>In the case of District municipalities, this data element applies insofar as the municipality performs the applicable service functions.</t>
  </si>
  <si>
    <t>FM1.14(2)</t>
  </si>
  <si>
    <t>(2) Actual Property Rates Revenue</t>
  </si>
  <si>
    <t>Property Rates Revenue in this context refers to the revenue billed from levying property values.</t>
  </si>
  <si>
    <t>This data element would not apply in the case of District municipalities.</t>
  </si>
  <si>
    <t>FM1.14(3)</t>
  </si>
  <si>
    <t>(3) Budgeted Service Charges and Property Rates Revenue</t>
  </si>
  <si>
    <t xml:space="preserve">Budgeted Service Charges and Property Rates in this context refers to the service charges and property rates revenue budget, either original or adjusted, for the financial year approved by Council. The budget can be adjusted after mid-year performance. </t>
  </si>
  <si>
    <t>FM1.2</t>
  </si>
  <si>
    <t xml:space="preserve">Municipal budget assessed as funded (Y/N) (National) </t>
  </si>
  <si>
    <t>Binary determination (Yes/No)</t>
  </si>
  <si>
    <t>Funded budget is good indicator to assess that a municipality develops and implements a budget that is credible, realistic, relevant and sustainable. An outcome of less than R0 on budget table A8 (cash backed reserves / accumulated surplus reconciliation) of the National Treasury's calculation indicates that the budget is unfunded.</t>
  </si>
  <si>
    <t xml:space="preserve">The budget is assessed in line with Section 18 of the municipal finance management act (MFMA), which states that a budget is funded from either revenue realistically to be collected and accumulated cash backed reserves not committed for other purposes. Accumulated cash backed reserves refers to surpluses accumulated from previous years not committed for other purposes. The budget is assessed using the following criteria, namely i) credibility -  to determine if the budget is funded in terms of Section 18 of the MFMA, if the municipality adopted a budget process with evidence of sufficient political oversight and public participation revenue planning framework and associated budget assumptions are realistic and indicative of multi-year budgeting ii) relevance - to assess if the budget is aligned to the reviewed Integrated Development Plan (IDP) of the municipality and the extent to which national and provincial priorities, including MFMA Budget Circulars, are considered iii) sustainability - to assess whether the budget supports the long-term financial planning and operational sustainability of the municipality over the Medium Term Revenue and Expenditure Framework (MTREF). National Treasury assess the tabled budget using the budget assessment tool and make recommendations to the municipality for consideration. </t>
  </si>
  <si>
    <t>(1) NT funded budget assessment tool outcome: Yes/No</t>
  </si>
  <si>
    <t>Section 18 of the MFMA</t>
  </si>
  <si>
    <t>The outcome of the assessment is determined using the National Treasury's funding assessment tool. Municipal budget is assessed twice in the budget year i.e. Tabled budget in April/May and Adjustments budget in February.</t>
  </si>
  <si>
    <t>National Treasury</t>
  </si>
  <si>
    <t>FM1.2(1)</t>
  </si>
  <si>
    <t>(1) NT funded budget assessment tool outcome</t>
  </si>
  <si>
    <t>Funded budget means that the budget is funded from revenue to be realistically collected and cash backed reserves. Cash backed reserves refers to cash backing of reserves or commitments from cash and investments to ensure that funds are available to cover municipality's financial obligations.</t>
  </si>
  <si>
    <t>National Treasury 's funding assessment tool</t>
  </si>
  <si>
    <t>Yes/No</t>
  </si>
  <si>
    <t>FM1.21</t>
  </si>
  <si>
    <t>Funded budget (Y/N) (Municipal)</t>
  </si>
  <si>
    <t>Funded budget is good indicator to assess that a municipality develops and implements a budget that is credible, realistic, relevant and sustainable. An outcome of less than R0 on the municipal budget table A8 (cash backed reserves or accumulated surplus reconciliation) indicates that the budget is unfunded.</t>
  </si>
  <si>
    <t xml:space="preserve">A municipality considers inputs from the National Treasury and adopts a budget that is funded in line with Section 18 of the MFMA which states that a budget is funded from either revenue realistically to be collected and accumulated cash backed reserves not committed for other purposes. Accumulated cash backed reserves refers to surpluses accumulated from previous years not committed for other purposes. A budget is funded when a municipality reflects a surplus of R0 or more on budget table A8.  
</t>
  </si>
  <si>
    <t>(1) Municipal funded budget self-assessment outcome: Yes/No</t>
  </si>
  <si>
    <t>The municipality will be required to do a self-assessment to determine the funding of the budget. Essentially, the outcome on budget table A8 must be positive, this means that it must be R0 or more. Although a municipality will be required to assess its own budget, the final outcome and validity lies with the National Treasury.                                                                                                                                                                                                                                                                                           Municipal budget is assessed twice in the budget year i.e. Tabled budget in April/May and Adjustments budget in February.</t>
  </si>
  <si>
    <t>FM1.21(1)</t>
  </si>
  <si>
    <t>(1) Municipal funded budget self-assessment outcome</t>
  </si>
  <si>
    <t>Bi-annual</t>
  </si>
  <si>
    <t>Tabled municipal budget (DRAFT) and adjustment municipal budget (draft)</t>
  </si>
  <si>
    <t>FM2.1</t>
  </si>
  <si>
    <t xml:space="preserve">Percentage of total operating revenue to finance total debt (Total Debt (Borrowing) / Total operating revenue) </t>
  </si>
  <si>
    <t>Improved financial sustainability and  liability management</t>
  </si>
  <si>
    <t xml:space="preserve">This indicator assesses the municipality's affordability to repay borrowing from its generated revenue. An outcome of less than 45% indicates that the municipality has capacity to take additional funding from borrowings, however, this should be considered within the cash flow position of the municipality. </t>
  </si>
  <si>
    <t>The purpose of the indicator is to provide assurance that sufficient revenue will be generated to repay Liabilities. Alternatively, it assesses the municipality's affordability of the total borrowings.</t>
  </si>
  <si>
    <t xml:space="preserve"> (1) Debt (Short Term Borrowing + Bank Overdraft + Short Term Lease + Long Term Borrowing + Long Term Lease) / ((2) Total Operating Revenue - (3) Operating Conditional Grant) </t>
  </si>
  <si>
    <t>MFMA Circular 71</t>
  </si>
  <si>
    <t>This assessment should be done at the end of the financial year, using the audited figures. In the absence of the audited figures,  unaudited annual financial statements should be used. Total Operating revenue excludes operating conditional grants.</t>
  </si>
  <si>
    <t>FM2.1(1)</t>
  </si>
  <si>
    <t xml:space="preserve">(1)  Debt (Short Term Borrowing + Bank Overdraft + Short Term Lease + Long Term Borrowing + Long Term Lease) </t>
  </si>
  <si>
    <t>Debt is an amount of money borrowed by the municipality from another and consist of Short Term Borrowing, Bank Overdraft, Short Term Leases,  Long Term Borrowing  and Long Term Leases.</t>
  </si>
  <si>
    <t xml:space="preserve">Municipal financial system / annual financial statements </t>
  </si>
  <si>
    <t>FM2.1(2)</t>
  </si>
  <si>
    <t>(2) Total Operating Revenue</t>
  </si>
  <si>
    <t>Total Operating Revenue refers to revenue generated by the municipality from delivery of services , taxes and other sundry items. Its the gross inflow of economic benefits or service potential during the reporting period when those inflows result in an increase in net assets.</t>
  </si>
  <si>
    <t>FM2.1(3)</t>
  </si>
  <si>
    <t>(3) Operating Conditional Grant</t>
  </si>
  <si>
    <t xml:space="preserve">Operating Grants represents transfers (monetary value or allocation-in-kind) received by municipalities for operational purposes, this includes equitable shares. </t>
  </si>
  <si>
    <t>FM2.2</t>
  </si>
  <si>
    <t>Percentage change in cash backed reserves reconciliation</t>
  </si>
  <si>
    <t>Improved financial sustainability and liability management</t>
  </si>
  <si>
    <t>This indicator provides an indication as to what extent a municipality increases its cash backed reserves. If a municipality shows no growth of cash backed reserves it could negatively impact its ability to build capital replacement reserves (CRR) or funds for development needs. Failure to set aside adequate cash makes the municipality financially vulnerable. No norm proposed for this indicator.</t>
  </si>
  <si>
    <t xml:space="preserve">The indicator measures the extent to which a municipality increases its reserves and the basis of cash backing of reserves. Data elements, for the purpose of this indicator, are drawn from the data contained in the budget table A8. </t>
  </si>
  <si>
    <t xml:space="preserve">  ((1) Cash backed reserves (previous year) - (2) Cash backed reserves (current year))/ (1) cash backed reserves (previous year) </t>
  </si>
  <si>
    <t>New indicator</t>
  </si>
  <si>
    <t>Cash backed reserves are either disclosed separately or contained in the notes of the cash and cash equivalents in the annual financial statements . Additionally, commitments represents statutory requirements such as VAT or taxation, provisions, unspent grants, long term investment committed, creditors and debtors disclosed in the annual financial statement.</t>
  </si>
  <si>
    <t>FM2.2(1)</t>
  </si>
  <si>
    <t>(1) Cash backed reserves (previous year)</t>
  </si>
  <si>
    <t xml:space="preserve">Cash backed Reserves refers to cash surplus accumulated by a municipality after taking into account all its commitments or funds that a municipality set aside for a specific purpose at the end of the previous financial year. </t>
  </si>
  <si>
    <t>Drawn from reporting of the previous financial year.</t>
  </si>
  <si>
    <t>FM2.2(2)</t>
  </si>
  <si>
    <t>(2) Cash backed reserves (current year)</t>
  </si>
  <si>
    <t xml:space="preserve">Cash backed Reserves refers to cash surplus accumulated by a municipality after taking into account all its commitments or funds that a municipality set aside for a specific purpose at the end of the current financial year. </t>
  </si>
  <si>
    <t>FM2.21</t>
  </si>
  <si>
    <t xml:space="preserve">Cash backed reserves reconciliation at year end </t>
  </si>
  <si>
    <t xml:space="preserve">This indicator assess whether a municipality has adequate cash and investment to cover its financial obligations (current and future operations) and whether the municipality has the ability to build cash reserves. The municipality should be able to cover all its financial obligations  or repay its commitments from cash and investments. This provides an indication that 100%  of municipality's commitments which requires to be cash backed, are actually backed by Cash .  </t>
  </si>
  <si>
    <t xml:space="preserve">This indicator measures the extent to which reserves, which are required to be cash backed are actually backed by Cash Reserves. Commitments or applications refers to items that must be cash backed such as unspent conditional grants, VAT, working capital requirements, sinking fund or reserves approved by Council. Data elements, for the purpose of this indicator, are drawn from the data contained in the budget table A8. </t>
  </si>
  <si>
    <t>(1) Actual Cash and Cash Equivalents + (2) Long Term Investment - (3) Unspent grants - (4) statutory requirement - (5) working capital requirements - (6) other provisions - (7) long term investment committed - (8) reserves to be cash backed</t>
  </si>
  <si>
    <t xml:space="preserve">Municipal Budget Reporting and Regulations, Budget Schedule A8 </t>
  </si>
  <si>
    <t>FM2.21(1)</t>
  </si>
  <si>
    <t>(1) Actual Cash and Cash Equivalents</t>
  </si>
  <si>
    <t>Cash and cash equivalents refers to the line item on the balance sheet that reports the value of municipal assets which are cash or can be converted into cash immediately. It represents cash in the bank, cash on hand and short term investments. In this case, cash equivalents excludes long term investments such as sinking funds.</t>
  </si>
  <si>
    <t>FM2.21(2)</t>
  </si>
  <si>
    <t>(2) Long Term Investment</t>
  </si>
  <si>
    <t>Long Term Investment are assets held primarily for the creation of wealth through receipt of distributions (such as interest, royalties, dividends and rentals), for capital appreciation.</t>
  </si>
  <si>
    <t>FM2.21(3)</t>
  </si>
  <si>
    <t>(3) Unspent grants</t>
  </si>
  <si>
    <t>Unspent conditional grants are transfers and subsidies received by the municipality but not used at the end of the financial year and potentially refundable to national or provincial departments and/or external agencies.</t>
  </si>
  <si>
    <t>FM2.21(4)</t>
  </si>
  <si>
    <t xml:space="preserve">(4) Statutory requirement </t>
  </si>
  <si>
    <t>Statutory Requirements refers to VAT payable or Taxation. This amount is confirmed after tax reconciliation has been performed.</t>
  </si>
  <si>
    <t>FM2.21(5)</t>
  </si>
  <si>
    <t>(5) Working capital requirements</t>
  </si>
  <si>
    <t xml:space="preserve">Working capital requirements is the amount of money needed to finance the gap between disbursements (payment to creditors) and receipts (payments from debtors). </t>
  </si>
  <si>
    <t>FM2.21(6)</t>
  </si>
  <si>
    <t xml:space="preserve">(6) Other provisions </t>
  </si>
  <si>
    <t>Other provisions represents a portion of non-current provisions that requires to be cash backed. Provision is a fund set aside by the municipality to cover costs  when they fall due e.g. provision for rehabilitation of landfill site</t>
  </si>
  <si>
    <t>FM2.21(7)</t>
  </si>
  <si>
    <t>(7) Long term investment committed</t>
  </si>
  <si>
    <t>Long term investment committed refers to investments that are committed for a specific purpose such as sinking fund</t>
  </si>
  <si>
    <t>FM2.21(8)</t>
  </si>
  <si>
    <t>(8) Reserves to be cash backed</t>
  </si>
  <si>
    <t xml:space="preserve">Reserves to be cash backed represents any reserve created and approved by Council </t>
  </si>
  <si>
    <t>FM3.1</t>
  </si>
  <si>
    <t>Percentage change in cash and cash equivalent (short term)</t>
  </si>
  <si>
    <t>Improved liquidity management</t>
  </si>
  <si>
    <t>This indicator is good to track if municipality's cash and cash equivalents are increasing on a yearly basis. Growth in cash and cash equivalent  demonstrate the municipality's efforts to generate adequate cash to meet current obligations and build cash reserves. No norm proposed for this indicator.</t>
  </si>
  <si>
    <t>The purpose of this indicator is to assess the level of liquidity in the municipality. A municipality with improved cash and cash equivalent is considered  to be financially healthy and sustainable.</t>
  </si>
  <si>
    <t xml:space="preserve">((1) Cash and cash equivalent (Current year) - (2) cash and cash equivalent (Previous  year)) / cash and cash equivalent (previous year) </t>
  </si>
  <si>
    <t xml:space="preserve">Municipal Budget Reporting and Regulations, Budget Schedule A7 </t>
  </si>
  <si>
    <t>This calculation is done at the end of the financial year, for comparative analysis. In the absence of the audited figures,  unaudited annual financial statements should be used.</t>
  </si>
  <si>
    <t>FM3.1(1)</t>
  </si>
  <si>
    <t>(1) Cash and cash equivalent (Current year)</t>
  </si>
  <si>
    <t xml:space="preserve">Cash and cash equivalents refers to the line item on the balance sheet that reports the value of municipal assets which are cash or can be converted into cash immediately. It represents cash in the bank, cash on hand and short term investments. In this case, cash equivalents excludes long term investments such as sinking funds. This measures the cash and cash equivalents at the end of the current financial year. </t>
  </si>
  <si>
    <t>FM3.1(2)</t>
  </si>
  <si>
    <t>(2) Cash and cash equivalent (Previous  year)</t>
  </si>
  <si>
    <t xml:space="preserve">Cash and cash equivalents refers to the line item on the balance sheet that reports the value of municipal assets which are cash or can be converted into cash immediately. It represents cash in the bank, cash on hand and short term investments. In this case, cash equivalents excludes long term investments such as sinking funds. This measures the cash and cash equivalents at the end of the previous financial year. </t>
  </si>
  <si>
    <t>FM3.11</t>
  </si>
  <si>
    <t>Cash/Cost coverage ratio</t>
  </si>
  <si>
    <t>Ratio of months (R-value)</t>
  </si>
  <si>
    <t>This indicator provides an indication as to whether a municipality has adequate cash to meet its monthly fixed operational costs. If a municipality has a ratio below the norm of 1 month it could be vulnerable and at a higher risk in the event of financial “shocks/set-backs” and its ability to meet its obligations to provide basic services or its financial commitment is compromised.</t>
  </si>
  <si>
    <t>The ratio indicates the municipality's ability to meet at least its monthly fixed operating commitments from cash and short-term investment without collecting any additional revenue, during that month.</t>
  </si>
  <si>
    <t xml:space="preserve">  (((1)Cash and Cash Equivalents  - (2) Unspent Conditional Grants  - (3) Overdraft) + (4) Short Term Investment) / (5) Monthly Fixed Operational Expenditure  excluding (Depreciation, Amortisation, Provision for Bad Debts, Impairment and Loss on Disposal of Assets)    </t>
  </si>
  <si>
    <t>This indicator is expressed as a decimal rather than as a percentage</t>
  </si>
  <si>
    <t>FM3.11(1)</t>
  </si>
  <si>
    <t>(1) Cash and cash equivalent</t>
  </si>
  <si>
    <t xml:space="preserve">Municipal financial system </t>
  </si>
  <si>
    <t>FM3.11(2)</t>
  </si>
  <si>
    <t>(2) Unspent Conditional Grants</t>
  </si>
  <si>
    <t>FM3.11(3)</t>
  </si>
  <si>
    <t>(3) Overdraft</t>
  </si>
  <si>
    <t>Bank Overdraft occurs when money is withdrawn in excess of what is on the current account.</t>
  </si>
  <si>
    <t>FM3.11(4)</t>
  </si>
  <si>
    <t>(4) Short Term Investment</t>
  </si>
  <si>
    <t>Short Term Investment represents investment made by the municipality with a financial institution for a short term less than 12 months.</t>
  </si>
  <si>
    <t>FM3.11(5)</t>
  </si>
  <si>
    <t xml:space="preserve">(5) Monthly Fixed Operational Expenditure  excluding (Depreciation, Amortisation, Provision for Bad Debts, Impairment and Loss on Disposal of Assets)    </t>
  </si>
  <si>
    <t>Fixed Operational Expenditure refers to running costs of the municipality that do not vary with consumption or performance. These costs includes employee related costs, bulk purchases, contracted services or other materials excluding non-cash items such as depreciation, amortisation and etc.</t>
  </si>
  <si>
    <t>FM3.12</t>
  </si>
  <si>
    <t>Current ratio (current assets/current liabilities)</t>
  </si>
  <si>
    <t>Ratio of liabilities (R-value)</t>
  </si>
  <si>
    <t>This indicator provides an indication as to whether a municipality has adequate liquid assets to meet its short term obligations. A ratio higher than the norm of 2.1, the more capable the municipality will be able to pay its current or short-term obligations and provide for a risk cover to enable it to continue operations at desired levels. A ratio less than 1.5 suggests that the municipality would be unable to pay all its current or short-term obligations when they fall due at any specific point. Lower value for the current ratio highlight serious financial challenges and likely liquidity problems i.e. insufficient cash to meet short-term financial obligations.</t>
  </si>
  <si>
    <t>The ratio is used to assess the municipality’s  ability to pay back its short-term liabilities (Debt and Payables) with its short-term assets (Cash, Inventory, Receivables).</t>
  </si>
  <si>
    <t>(1) Current assets/ (2) Current liabilities</t>
  </si>
  <si>
    <t>This calculation is done at the end of the financial year. In the absence of the audited figures,  unaudited annual financial statements can be used.</t>
  </si>
  <si>
    <t>FM3.12(1)</t>
  </si>
  <si>
    <t>(1) Current assets</t>
  </si>
  <si>
    <t>Current asset is cash or any asset that can be reasonably converted to cash within one year. Current assets typically include categories such as cash, short-term investments, accounts receivable, prepaid expenses, and inventory</t>
  </si>
  <si>
    <t>FM3.12(2)</t>
  </si>
  <si>
    <t>(2) Current liabilities</t>
  </si>
  <si>
    <t xml:space="preserve">A current liability is an obligation that is payable within one year. Accounts payable are an example of current liabilities. </t>
  </si>
  <si>
    <t>FM3.13</t>
  </si>
  <si>
    <t>Trade payables to cash ratio</t>
  </si>
  <si>
    <t>Ratio of payables (R-value)</t>
  </si>
  <si>
    <t>This indicator is useful to assess whether a municipality is able to repay its trade payables using only cash and cash equivalent. It is used to test if Cash and cash equivalents are sufficient to repay trade payables. A higher ratio indicates better liquidity position for the municipality and shows that a greater portion of trade payables can be covered using cash and cash equivalent only. When the ratio is more than 1.0 or 100% it implies that the cash and cash equivalents are more than the municipality's trade payables.</t>
  </si>
  <si>
    <t xml:space="preserve">The ratio indicates the municipality's capacity to  pay its creditors with cash and equivalent only. </t>
  </si>
  <si>
    <t xml:space="preserve">(1) Cash and cash equivalents / (2) Trade payables </t>
  </si>
  <si>
    <t>Municipal Budget Reporting and Regulations</t>
  </si>
  <si>
    <t>This indicator is expressed as a percentage</t>
  </si>
  <si>
    <t>FM3.13(1)</t>
  </si>
  <si>
    <t>(1) Cash and cash equivalents</t>
  </si>
  <si>
    <t>FM3.13(2)</t>
  </si>
  <si>
    <t xml:space="preserve">(2) Trade payables </t>
  </si>
  <si>
    <t>Trade payables are obligations payable by a municipality for goods or services acquired from suppliers</t>
  </si>
  <si>
    <t>FM3.14</t>
  </si>
  <si>
    <t>Liquidity ratio</t>
  </si>
  <si>
    <t>This is an important indicator used to determine a municipality's ability to pay off current debt obligations from cash and investment without raising external capital.  A municipality with adequate liquidity will have adequate cash available to pay its short term obligations.</t>
  </si>
  <si>
    <t>This ratio only considers a municipality’s most liquid assets – cash and investments. These are the assets that are most readily available to a municipality to pay short-term obligations. It is a stricter and more conservative measure because cash and cash equivalent is only used in the calculation.</t>
  </si>
  <si>
    <t xml:space="preserve">(1) Cash and cash equivalents / (2) Current liabilities </t>
  </si>
  <si>
    <t>State of local government finance report 2018/19</t>
  </si>
  <si>
    <t>FM3.14(1)</t>
  </si>
  <si>
    <t>FM3.14(2)</t>
  </si>
  <si>
    <t>FM4.1</t>
  </si>
  <si>
    <t>Percentage change of unauthorised, irregular, fruitless and wasteful expenditure</t>
  </si>
  <si>
    <t>Improved expenditure management</t>
  </si>
  <si>
    <t>Tracking the year on year difference of unauthorised, irregular, fruitless and wasteful (UIFW) expenditure will provide an indication of whether municipality's strategies to minimise occurrences of UIFW expenditures are effective or ineffective. A reduction in UIFW indicates that a municipality has a good reduction plan in place to minimise and address this expenditure in line with Section 32 of the MFMA. An increase in UIFW indicates that a municipality has no measures in place to prevent this expenditure and fails to investigate,  recover or write off this expenditure according to section 32 of the MFMA.</t>
  </si>
  <si>
    <t>The indicator measures the extent to which the municipality has incurred irregular, fruitless and wasteful and unauthorised expenditure. Fruitless and wasteful expenditure is expenditure that was made in vain and would have been avoided had reasonable care been exercised. Irregular expenditure is incurred by the municipality in contravention of a requirement of the law. Unauthorized expenditure includes overspending of the total amount appropriated in the approved 
budget.</t>
  </si>
  <si>
    <t>((1)Irregular + (2) Fruitless and Wasteful + (3) Unauthorised Expenditure (previous year) - (4) Irregular + (5) Fruitless and Wasteful and (6) Unauthorised Expenditure (current year))/ ((1)Irregular + (2) Fruitless and Wasteful + (3) Unauthorised Expenditure (previous year))</t>
  </si>
  <si>
    <t>The final figure is obtained from the audited annual financial statements.  In the absence on the audited AFS, pre audit figures can be used. The net amount after recoveries, write offs or condonement should be used in this calculation. Although, this ratio excludes the capital expenditure whilst  irregular expenditure is to a large extent also part of contracts for capital projects, the National Treasury will review the method of calculating this ratio through the MFMA C71 update.</t>
  </si>
  <si>
    <t>FM4.1(1)</t>
  </si>
  <si>
    <t>(1) Irregular expenditure (previous year)</t>
  </si>
  <si>
    <t xml:space="preserve">Irregular Expenditure is expenditure incurred by a municipality in contravention of, or that is not in accordance with, a requirement of the municipal finance management act, municipal systems act and supply chain management policy of the municipality.  In this context, irregular expenditure relates to that which was not condoned in the previous financial year. </t>
  </si>
  <si>
    <t>Annual Financial Statements, Auditors Report</t>
  </si>
  <si>
    <t>FM4.1(2)</t>
  </si>
  <si>
    <t>(2) Fruitless and Wasteful expenditure (previous year)</t>
  </si>
  <si>
    <t xml:space="preserve">Fruitless and Wasteful Expenditure means expenditure that was made in vain and would have been avoided had reasonable care been exercised in the previous financial year. </t>
  </si>
  <si>
    <t>Annual Financial Statement, Auditors Report</t>
  </si>
  <si>
    <t>FM4.1(3)</t>
  </si>
  <si>
    <t>(3) Unauthorised expenditure (previous year)</t>
  </si>
  <si>
    <t xml:space="preserve">Unauthorised Expenditure refers to overspending of the total amount appropriated in the municipality's approved budget in the previous financial year. </t>
  </si>
  <si>
    <t>FM4.1(4)</t>
  </si>
  <si>
    <t>(4) Irregular expenditure (current year)</t>
  </si>
  <si>
    <t xml:space="preserve">Irregular Expenditure is expenditure incurred by a municipality in contravention of, or that is not in accordance with, a requirement of the municipal finance management act, municipal systems act and supply chain management policy of the municipality.  In this context, irregular expenditure relates to that which was not condoned in the current financial year. </t>
  </si>
  <si>
    <t>FM4.1(5)</t>
  </si>
  <si>
    <t>(5) Fruitless and Wasteful expenditure (current year)</t>
  </si>
  <si>
    <t xml:space="preserve">Fruitless and Wasteful Expenditure means expenditure that was made in vain and would have been avoided had reasonable care been exercised in the current financial year. </t>
  </si>
  <si>
    <t>FM4.1(6)</t>
  </si>
  <si>
    <t>(6) Unauthorised expenditure (current year)</t>
  </si>
  <si>
    <t xml:space="preserve">Unauthorised Expenditure refers to overspending of the total amount appropriated in the municipality's approved budget in the current financial year. </t>
  </si>
  <si>
    <t>FM4.11</t>
  </si>
  <si>
    <t>Irregular, Fruitless and Wasteful, Unauthorised Expenditure as a percentage of Total Operating Expenditure</t>
  </si>
  <si>
    <t>Irregular, Fruitless and Wasteful, Unauthorised Expenditure in relation to Total Operating Expenditure determines the extent to which the total expenditure constitute the UIFW. A ratio that exceeds 0% must be investigated and acted upon.</t>
  </si>
  <si>
    <t xml:space="preserve">((1)Irregular + (2) Fruitless and Wasteful + (3) Unauthorised Expenditure) / (4) Total Operating Expenditure </t>
  </si>
  <si>
    <t>The final figure is obtained from the audited annual financial statements.  In the absence on the audited AFS, pre audit figures can be used. The net amount after recoveries, write offs or condonement should be used in this calculation.  Although, this ratio excludes the capital expenditure whilst  irregular expenditure is to a large extent also part of contracts for capital projects, the National Treasury will review the method of calculating this ratio through the MFMA C71 update.</t>
  </si>
  <si>
    <t>FM4.11(1)</t>
  </si>
  <si>
    <t xml:space="preserve">(1) Irregular expenditure </t>
  </si>
  <si>
    <t>Irregular Expenditure is expenditure incurred by a municipality in contravention of, or that is not in accordance with, a requirement of the municipal finance management act, municipal systems act and supply chain management policy of the municipality.  In this context, irregular expenditure relates to that which was not condoned.</t>
  </si>
  <si>
    <t>FM4.11(2)</t>
  </si>
  <si>
    <t xml:space="preserve">(2) Fruitless and Wasteful expenditure </t>
  </si>
  <si>
    <t>Fruitless and Wasteful Expenditure means expenditure that was made in vain and would have been avoided had reasonable care been exercised</t>
  </si>
  <si>
    <t>FM4.11(3)</t>
  </si>
  <si>
    <t xml:space="preserve">(3) Unauthorised expenditure </t>
  </si>
  <si>
    <t>Unauthorised Expenditure refers to overspending of the total amount appropriated in the municipality's approved budget.</t>
  </si>
  <si>
    <t>FM4.11(4)</t>
  </si>
  <si>
    <t xml:space="preserve">(4) Total Operating Expenditure </t>
  </si>
  <si>
    <t>Total Operating Expenditure refers to operating costs incurred by the municipality, which are day-to-day expenses.</t>
  </si>
  <si>
    <t>FM4.2</t>
  </si>
  <si>
    <t>Percentage of total operating expenditure on remuneration</t>
  </si>
  <si>
    <t>Measuring the remuneration against total operating expenditure will provide an indication as to how a municipality manage its wage bill to contain the expenditure within its income levels. If the ratio exceeds a norm of 40%  it could indicate inefficiencies, overstaffing or focus to non-essentials related expenditure.</t>
  </si>
  <si>
    <t>The indicator measures the extent of remuneration costs to total operating expenditure. To control this indicator, an organisational review needs to be performed to address duplications and inefficiencies. The municipality needs to implement a proper remuneration policy and performance management system. Remuneration includes employee related costs (permanent and short term contracts) and remuneration for councillors.</t>
  </si>
  <si>
    <t xml:space="preserve">Remuneration ((1)Employee Related Costs + (2) Councillors' Remuneration) / (3) Total Operating Expenditure </t>
  </si>
  <si>
    <t>The calculation includes salaries for permanent and short term contracts for all categories of employees and councillors. It also consist of   bonuses, pension contributions, medical aid, motor vehicle allowance and other service related benefits.</t>
  </si>
  <si>
    <t>FM4.2(1)</t>
  </si>
  <si>
    <t>(1)Employee Related Costs</t>
  </si>
  <si>
    <t>Employee related costs refers to financial compensation provided in exchange for an employee's service performed, this also includes employee benefits such as medical aid, pension contributions</t>
  </si>
  <si>
    <t>FM4.2(2)</t>
  </si>
  <si>
    <t>(2) Councillors' Remuneration</t>
  </si>
  <si>
    <t>Remuneration for councillors refers to salary of full/part time councillors including the Executive Mayor or Mayor, Speakers, Deputy Executive Major or Deputy Mayor, Members of the Executive Committee or Mayoral Committee, Whip and Chairperson of a sub-council, etc.</t>
  </si>
  <si>
    <t>FM4.2(3)</t>
  </si>
  <si>
    <t xml:space="preserve">(3) Total Operating Expenditure </t>
  </si>
  <si>
    <t>In this case, the total operating expenditure refers to operating costs, which are day-to-day expenses excluding depreciation/ asset impairment and debt impairment.</t>
  </si>
  <si>
    <t>FM4.3</t>
  </si>
  <si>
    <t>Percentage of total operating expenditure on contracted services</t>
  </si>
  <si>
    <t>This indicator gives an indication as to whether the municipality has plans to minimise reliance of consultants and contain this expenditure within its income levels. If the ratio exceeds a norm of 5%,  it could indicate that many functions are being outsourced to consultants or that contracted services are not effectively utilised. An increase in this ratio can further expose the municipality to other risks such as its inability to strengthen internal capacity and thus, ongoing reliance on consultants.</t>
  </si>
  <si>
    <t>This indicator measures the extent to which the municipality financial resources are committed towards contracted services to perform municipal related functions. Contracted services refers to costs incurred by the municipality in relation to services performed on behalf of the municipality by another agency or personnel. This includes outsourced Services, Contractors and Professional and Special Services.</t>
  </si>
  <si>
    <t xml:space="preserve">(1) Contracted Services / (2) Total Operating Expenditure </t>
  </si>
  <si>
    <t xml:space="preserve">The calculation must include all  group of accounts such as Outsourced Services, Contractors, Professional and Special Services. This expenditure is for both capital and operational projects. </t>
  </si>
  <si>
    <t>FM4.3(1)</t>
  </si>
  <si>
    <t>(1) Contracted Services</t>
  </si>
  <si>
    <t>Contracted services refers to costs relating to outsourced services, professional services and contractors.</t>
  </si>
  <si>
    <t>FM4.3(2)</t>
  </si>
  <si>
    <t xml:space="preserve">(2) Total Operating Expenditure </t>
  </si>
  <si>
    <t>FM4.31</t>
  </si>
  <si>
    <t>Creditors payment period</t>
  </si>
  <si>
    <t xml:space="preserve">Creditors payment period provides information about the municipality's payments patterns and how well the cash flow is being managed. A shorter payment period (less than 30 days) indicates that payments are made promptly and creditors are prioritised. This implies that a municipality has and maintains an effective system of expenditure control and internal control in respect of creditors and payments. A period longer than 30 days is an indication that the municipality may be experiencing cash flow problems or the municipality might not have effective controls in place to ensure prompt payments, however in certain instances longer payment period may be as a result of disputes. </t>
  </si>
  <si>
    <t>This indicator reflects the average number of days taken for trade creditors to be paid. It is a useful indicator to measure the cash flow or liquidity position of a municipality. Total outstanding creditors is total amount owed (capital and operating expenditure) by the municipality. Section 65 of the MFMA clearly prescribe municipalities to pay all monies owed within 30 days of  receiving an invoice.</t>
  </si>
  <si>
    <t>((1) Trade Creditors Outstanding / (2) Credit purchases (operating and capital) X (3) Number of days in the reporting year to date</t>
  </si>
  <si>
    <t>Section 65 (e) of the MFMA, MFMA Circular 71</t>
  </si>
  <si>
    <t>This indicator is assessed quarterly to monitor creditors payment period and cash outflows. The number of days are counted from when the municipality receives an invoice. From the calculation, the municipality will be able to determine the average number of days it takes to pay its creditors.  Number of days in a reporting period should be used to calculate the in-year reporting. E.g. 92 days should be used to calculate the creditors payment period in Q1 (July – Sept)</t>
  </si>
  <si>
    <t>FM4.31(1)</t>
  </si>
  <si>
    <t>(1) Trade Creditors Outstanding</t>
  </si>
  <si>
    <t xml:space="preserve">Trade Creditors Outstanding is total amount owed (capital and operating expenditure) by the municipality. Trade creditors  includes Payables and accruals, and Retentions). </t>
  </si>
  <si>
    <t>FM4.31(2)</t>
  </si>
  <si>
    <t>(2) Credit purchases (operating and capital)</t>
  </si>
  <si>
    <t xml:space="preserve">Credit purchases refers to purchase of goods or services on credit. Credit purchases includes Bulk Purchases- Electricity, Contracted Services, Other Expenditure, Other materials, Water inventory &amp; Capital purchases. </t>
  </si>
  <si>
    <t> FM4.31(3)</t>
  </si>
  <si>
    <t>(3) Number of days in the reporting year to date</t>
  </si>
  <si>
    <t xml:space="preserve">Simple count of the number of days in the reporting period, year to date. E.g. 92 days should be used to calculate the debtors payment period in Q1 (July – Sept) or 184 days in Q2 (July-Dec), etc. By Q4 the value should be 365 except in leap years. </t>
  </si>
  <si>
    <t>Municipal calendar</t>
  </si>
  <si>
    <t>FM5.1</t>
  </si>
  <si>
    <t>Percentage change of own funding (Internally generated funds + Borrowings) to fund capital expenditure</t>
  </si>
  <si>
    <t>Improved asset management</t>
  </si>
  <si>
    <t>This indicator is useful to assess the municipality's ability to improve its own revenue (internally generated funds and borrowing) to finance capital expenditure. The funding mix for capital expenditure is dependent on the municipal policy and ability to raise additional revenue from various sources. Increased capacity for internally generated funding is required in some circumstances, which could also improve the balance in funding sources. No norm is proposed for this indicator.</t>
  </si>
  <si>
    <t>The indicator measures the year-on-year growth of own funding to fund  capital expenditure of the municipality.  Internally generated funds refers to monies received from borrowings and municipal operating revenue to fund capital expenditure.</t>
  </si>
  <si>
    <t>(Own funding ((1) Internally Generated Funds + (2) Borrowings (Current year)) - Own funding ((3) Internally Generated Funds + (4) Borrowings (previous year)))  / Own funding ((3) Internally Generated Funds + (4) Borrowings (previous year))</t>
  </si>
  <si>
    <t>This ratio is measured at the end of the financial year, for comparative analysis purposes. In the absence of the audited figures,  unaudited annual financial statements should be used.</t>
  </si>
  <si>
    <t>FM5.1(1)</t>
  </si>
  <si>
    <t>(1) Internally Generated Funds (current year)</t>
  </si>
  <si>
    <t>Internally generated funds refers to municipal own revenue collected from operating activities to fund capital expenditure in the current financial year.</t>
  </si>
  <si>
    <t>FM5.1(2)</t>
  </si>
  <si>
    <t>(2) Borrowings (current year)</t>
  </si>
  <si>
    <t xml:space="preserve">Borrowing are monies received with the implied or expressed intention of returning the same or an equivalent to the borrower with agreed interest. The monies only utilised to fund capital expenditure in the current financial year. </t>
  </si>
  <si>
    <t>FM5.1(3)</t>
  </si>
  <si>
    <t>(3) Internally Generated Funds (previous year)</t>
  </si>
  <si>
    <t>Internally generated funds refers to municipal own revenue collected from operating activities to fund capital expenditure in the previous financial year.</t>
  </si>
  <si>
    <t>FM5.1(4)</t>
  </si>
  <si>
    <t>(4) Borrowings (previous year)</t>
  </si>
  <si>
    <t xml:space="preserve">Borrowing are monies received with the implied or expressed intention of returning the same or an equivalent to the borrower with agreed interest. The monies only utilised to fund capital expenditure in the previous financial year. </t>
  </si>
  <si>
    <t>FM5.11</t>
  </si>
  <si>
    <t>Percentage of total capital expenditure funded from own funding (Internally generated funds + Borrowings)</t>
  </si>
  <si>
    <t>This indicator is useful to test financial independency of a municipality and to asses to what extent a municipality leverage finance to fund its infrastructure investment. Growth in borrowing and internally generated funds is significant to improve service delivery. It is critical that the funding mix of capital expenditure is undertaken to ensure that affordable borrowing and internally generated funds are directed towards addressing service delivery needs. No norm is proposed for this indicator.</t>
  </si>
  <si>
    <t>The ratio measures the level  to which municipality’s total capital expenditure is funded through Internally Generated Funds and Borrowings. It also assess  the level at which a municipality is able to generate own funds to finance revenue generating assets to enhance and sustain revenue streams.</t>
  </si>
  <si>
    <t xml:space="preserve">Own Funded Capital Expenditure ((1) Internally Generated Funds + (2) Borrowings) / (3) Total Capital Expenditure </t>
  </si>
  <si>
    <t xml:space="preserve">This ratio is measured quarterly to assess the municipality's ability to invest in its capital programme. </t>
  </si>
  <si>
    <t>FM5.11(1)</t>
  </si>
  <si>
    <t xml:space="preserve">(1) Internally Generated Funds </t>
  </si>
  <si>
    <t>Internally generated funds refers to municipal own revenue collected from operating activities to fund capital expenditure.</t>
  </si>
  <si>
    <t>FM5.11(2)</t>
  </si>
  <si>
    <t xml:space="preserve">(2) Borrowings </t>
  </si>
  <si>
    <t>Borrowing are monies received with the implied or expressed intention of returning the same or an equivalent to the borrower with agreed interest. The monies only utilised to fund capital expenditure</t>
  </si>
  <si>
    <t>FM5.11(3)</t>
  </si>
  <si>
    <t xml:space="preserve">(3) Total Capital Expenditure </t>
  </si>
  <si>
    <t xml:space="preserve">Capital Expenditure is defined  as all costs incurred by the municipality to acquire, upgrade, and renew physical assets such as property, plants, buildings, technology, or equipment. </t>
  </si>
  <si>
    <t>FM5.12</t>
  </si>
  <si>
    <t>Percentage of total capital expenditure funded from capital  conditional grants</t>
  </si>
  <si>
    <t xml:space="preserve">This indicator is useful to assess whether a municipality is dependent on grants and subsidies to fund its capital expenditure. Conditional grants are allocated to municipalities to fund projects of national or provincial priorities, particularly the provision of basic infrastructure services to poor households.  It is widely acknowledged that cities are the engines of economic growth and therefore,  they must invest in new infrastructure to accommodate demographic and economic growth.  This requires appropriate locally-sources funding of their capital budgets through property taxes and user charges that can – and in many cases should – be used to leverage long term borrowings to finance infrastructure programmes. </t>
  </si>
  <si>
    <t>This ratio measures to what extent a municipality depend on grants to deliver services to its communities. Conditional grants are transfers and subsidies (allocation-in-kind or monetary value) given to municipalities by national or provincial departments as well as other external agencies for  specific purposes.</t>
  </si>
  <si>
    <t xml:space="preserve">(1) Total Capital Transfers (provincial and national capital conditional grants) / (2) Total Capital Expenditure </t>
  </si>
  <si>
    <t>State of Local Government Finance Report 2018</t>
  </si>
  <si>
    <t>This ratio is measured at the end of the financial year, for comparative analysis purposes. In the absence of the audited figures,  unaudited annual financial statements should be used. The calculation should include all conditional grants from national and provincial departments as well as other external agencies, confirmed through a gazette, SLA or letter.</t>
  </si>
  <si>
    <t>FM5.12(1)</t>
  </si>
  <si>
    <t>(1) Total Capital Transfers (provincial and national capital conditional grants)</t>
  </si>
  <si>
    <t xml:space="preserve">Capital conditional grants (Total Capital Transfers) refers to capital transfers and subsidies (monetary value and allocations-in-kind) received by the municipality for a specific purpose and may not be used for other purposes. This is inclusive of both provincial and national capital conditional grants. </t>
  </si>
  <si>
    <t>FM5.12(2)</t>
  </si>
  <si>
    <t xml:space="preserve">(2) Total Capital Expenditure </t>
  </si>
  <si>
    <t>FM5.2</t>
  </si>
  <si>
    <t>Percentage change of renewal/upgrading of existing Assets</t>
  </si>
  <si>
    <t>This indicator provides an indication as to whether a municipality adequately invest in  asset renewal / upgrading with the aim of protecting or prioritising its existing infrastructure assets. Asset renewal is important to sustain delivery of services beyond the initial or original useful life of the asset. If the service provided by the asset is still required at the end of its useful life, the asset must be renewed or the asset life span must be improved.  It is important that a municipality increase its spending on asset renewal, if an asset is aged or dilapidated or its about to reach its life span.
No norm is proposed on this indicator.</t>
  </si>
  <si>
    <t xml:space="preserve">This indicator measures the year-on-year percentage change of assets renewal / upgrading. It also assess whether the municipality has improved its investment towards asset renewal as required. Renewal/Upgrading of Existing Assets refers to costs incurred in relation to refurbishment, rehabilitation or reconstruction of assets to return its desired service levels. It is also referred to as restoration of the service potential of the asset. </t>
  </si>
  <si>
    <t xml:space="preserve">((1) Total costs of Renewal and Upgrading of Existing Assets (current year) - (2) Total costs of Renewal and Upgrading of Existing Assets (previous year))/ ((2) Total costs of Renewal and Upgrading of Existing Assets (previous year)) </t>
  </si>
  <si>
    <t>This ratio is calculated at the end of the financial year, for comparative analysis purposes. In the absence of the audited figures,  unaudited annual financial statements should be used.</t>
  </si>
  <si>
    <t>FM5.2(1)</t>
  </si>
  <si>
    <t>(1) Total costs of Renewal and Upgrading of Existing Assets (current year)</t>
  </si>
  <si>
    <t xml:space="preserve">Total costs of renewal and upgrading of existing assets refers to costs incurred in relation to refurbishment, rehabilitation and upgrading of existing assets to increase their life span or condition from the current financial year. </t>
  </si>
  <si>
    <t>FM5.2(2)</t>
  </si>
  <si>
    <t>(2) Total costs of Renewal and Upgrading of Existing Assets (previous year)</t>
  </si>
  <si>
    <t xml:space="preserve">Total costs of renewal and upgrading of existing assets refers to costs incurred in relation to refurbishment, rehabilitation and upgrading of existing assets to increase their life span or condition from the previous financial year. </t>
  </si>
  <si>
    <t>FM5.21</t>
  </si>
  <si>
    <t>Percentage of total capital expenditure on renewal/upgrading of existing assets</t>
  </si>
  <si>
    <t xml:space="preserve">This indicator provides an indication as to whether a municipality adequately invest in  asset renewal / upgrading with the aim of protecting or prioritising its existing infrastructure assets. Asset renewal is important to sustain delivery of services beyond the initial or original useful life of the asset. If the service provided by the asset is still required at the end of its useful life, the asset must be renewed or the asset life span must be improved.  A ratio less than a norm of 40% either, indicates that the municipality is not adequately spending towards asset renewal to protect its infrastructure or assets are in proper working conditions or have longer remaining useful life.   </t>
  </si>
  <si>
    <t xml:space="preserve">This indicator measures the extent to which the municipality prioritise or protect its existing infrastructure assets. Renewal/Upgrading of Existing Assets refers to costs incurred in relation to refurbishment, rehabilitation or reconstruction of assets to return its desired service levels. It is also referred to as restoration of the service potential of the asset. </t>
  </si>
  <si>
    <t xml:space="preserve">(1) Total costs of Renewal and Upgrading of Existing Assets / (2) Total Capital Expenditure </t>
  </si>
  <si>
    <t>Municipal Budget Reporting and Regulation (MBRR)</t>
  </si>
  <si>
    <t>This ratio is calculated at the end of the financial year. In the absence of the audited figures,  unaudited annual financial statements should be used.</t>
  </si>
  <si>
    <t>FM5.21(1)</t>
  </si>
  <si>
    <t xml:space="preserve">(1) Total costs of Renewal and Upgrading of Existing Assets </t>
  </si>
  <si>
    <t>Total costs of renewal and upgrading of existing assets refers to costs incurred in relation to refurbishment, rehabilitation and upgrading of existing assets to increase their life span or condition.</t>
  </si>
  <si>
    <t>FM5.21(2)</t>
  </si>
  <si>
    <t xml:space="preserve">Total Capital Expenditure is defined  as all costs incurred by the municipality to acquire, upgrade, and renew physical or intangible assets such as property, plants, buildings, technology, or equipment. </t>
  </si>
  <si>
    <t>FM5.22</t>
  </si>
  <si>
    <t>Renewal/Upgrading of Existing Assets as a percentage of Depreciation/Asset impairment</t>
  </si>
  <si>
    <t>This indicator will assist in identifying the potential decline or improvement in asset condition and standards. It is also useful to track the extent at which the municipality spent on  asset renewal, replacement or upgrading relative to depreciation or impairment costs. By recognising the decline in asset values or use life  through use and obsolescence, the municipality will be encouraged to invest towards renewal / upgrading existing assets. A ratio below 100%  indicates that the municipality is not adequately spending or budgeting on asset renewal to improve asset condition as assets may be deteriorating at a greater rate (depreciation costs).</t>
  </si>
  <si>
    <t xml:space="preserve">This indicator measures the extent at which the municipality prioritise or protect its existing infrastructure assets. Renewal, Upgrading or Replacement of Existing Assets refers to costs incurred in relation to refurbishment, rehabilitation or reconstruction of assets to return its desired service levels. It is also referred to as replacement of an asset. </t>
  </si>
  <si>
    <t xml:space="preserve">(1) Total costs of Renewal and Upgrading of Existing Assets )/ ((2) Depreciation + (3) asset impairment) </t>
  </si>
  <si>
    <t>FM5.22(1)</t>
  </si>
  <si>
    <t>(1) Total costs of Renewal and Upgrading of Existing Assets</t>
  </si>
  <si>
    <t>FM5.22(2)</t>
  </si>
  <si>
    <t>(2) Depreciation</t>
  </si>
  <si>
    <t>Depreciation refers to reduction in value of an asset over time.</t>
  </si>
  <si>
    <t>FM5.22(3)</t>
  </si>
  <si>
    <t xml:space="preserve">(3) Asset impairment) </t>
  </si>
  <si>
    <t>Asset impairment is a decrease in the value of an asset to an amount that is less than the amount under the cost basis.</t>
  </si>
  <si>
    <t xml:space="preserve">Municipal financial system / annual financial statement </t>
  </si>
  <si>
    <t>FM5.3</t>
  </si>
  <si>
    <t>Percentage change of repairs and maintenance of existing infrastructure</t>
  </si>
  <si>
    <t>The indicator measures the year-on-year growth of repairs and maintenance to ensure that there is adequate maintenance to prevent breakdowns and interruptions to service delivery. Repairs and maintenance of municipal assets is required to ensure the continued provision of services. Maintenance is critical as it will always cost more – much more - to replace an asset 
which is not properly maintained.  No norm is proposed for this indicator.</t>
  </si>
  <si>
    <t>This indicator measures the extent to which the municipality spent on repairs and maintenance of infrastructure assets. Repairs and maintenance is a group of accounts consisting of labour costs, material costs, secondary costs and etc.</t>
  </si>
  <si>
    <t>((1) Repairs and maintenance expenditure (current year) - (2) Repairs and maintenance expenditure (previous year)) / Repairs and maintenance expenditure (previous year)</t>
  </si>
  <si>
    <t>This calculation is done at the end of the financial year, for comparative analysis. In the absence of the audited figures,  unaudited annual financial statements should be used. The calculation of repairs and maintenance must be aligned to the mSCOA requirements.</t>
  </si>
  <si>
    <t>FM5.3(1)</t>
  </si>
  <si>
    <t>(1) Repairs and maintenance expenditure (current year)</t>
  </si>
  <si>
    <t xml:space="preserve">Repairs and maintenance is a group of expenditures consisting of employee related costs, contracted services, inventory consumed and/or any other expenditure including secondary costs in the current financial year. </t>
  </si>
  <si>
    <t>FM5.3(2)</t>
  </si>
  <si>
    <t>(2) Repairs and maintenance expenditure (previous year)</t>
  </si>
  <si>
    <t>Repairs and maintenance is a group of expenditures consisting of employee related costs, contracted services, inventory consumed and/or any other expenditure including secondary costs from the previous financial year.</t>
  </si>
  <si>
    <t>FM5.31</t>
  </si>
  <si>
    <t>Repairs and Maintenance as a percentage of property, plant, equipment and investment property</t>
  </si>
  <si>
    <t xml:space="preserve">The indicator measures the level of repairs and maintenance to ensure that there is adequate maintenance to prevent breakdowns and interruptions to service delivery. Repairs and maintenance of municipal assets is required to ensure the continued provision of services. Maintenance is critical as it will always cost more – much more - to replace an asset which is not properly maintained. A municipality is recommended to spend a minimum of 8% for repairs and maintenance relative to property, plant and equipment (PPE). A ratio below 8% is either, a reflection that insufficient monies are being spent on repairs and maintenance or the municipality's strategy is to renew or upgrade its existing assets to improve their useful life. </t>
  </si>
  <si>
    <t>This indicator measures the extent at which the municipality spent on repairs and maintenance of infrastructure assets relative to its asset base. Repairs and maintenance is a group of accounts consisting of labour costs, material costs, secondary costs and etc.</t>
  </si>
  <si>
    <t xml:space="preserve">(1) Total Repairs and Maintenance Expenditure/ ( (2) Property, Plant and Equipment + (3) Investment Property (Carrying Value)) </t>
  </si>
  <si>
    <t>This calculation is done at the end of the financial year, for comparative analysis. In the absence of the audited figures,  unaudited annual financial statements should be used.  The calculation of repairs and maintenance must be aligned to the mSCOA requirements.</t>
  </si>
  <si>
    <t>FM5.31(1)</t>
  </si>
  <si>
    <t>(1) Total Repairs and Maintenance Expenditure</t>
  </si>
  <si>
    <t xml:space="preserve">Repairs and maintenance is a group of expenditures consisting of employee related costs, contracted services, inventory consumed and/or any other expenditure including secondary costs. </t>
  </si>
  <si>
    <t>FM5.31(2)</t>
  </si>
  <si>
    <t>(2) Property, Plant and Equipment</t>
  </si>
  <si>
    <t>Property, plant and equipment are tangible long-term assets that typically have a life of more than one year.</t>
  </si>
  <si>
    <t>FM5.31(3)</t>
  </si>
  <si>
    <t>(3) Investment Property (Carrying Value)</t>
  </si>
  <si>
    <t>Investment property refers to property held for use in the production or supply of goods or services or for administrative purposes</t>
  </si>
  <si>
    <t>FM6.1</t>
  </si>
  <si>
    <t>Percentage change in the amount of irregular expenditure a result of SCM transgressions</t>
  </si>
  <si>
    <t>Improved supply chain management</t>
  </si>
  <si>
    <t>Reduced amounts of irregular expenditure indicates that lesser numbers of SCM transgressions were reported. Further indicates that internal controls are effective to proactively detect possible SCM non-compliance, before an (irregular) expenditure is incurred.</t>
  </si>
  <si>
    <t xml:space="preserve">The indicator measures the extent to which the municipality has incurred irregular expenditure since the previous financial year. Irregular expenditure is incurred by the municipality in contravention of a requirement of the law. </t>
  </si>
  <si>
    <t xml:space="preserve">((1) Irregular Expenditure (previous year) - (2) Irregular Expenditure (current year))/ ((1) Irregular Expenditure (previous year)) </t>
  </si>
  <si>
    <t>MFMA Circular 68</t>
  </si>
  <si>
    <t>The final figure is obtained from the audited annual financial statements.  In the absence on the audited AFS, pre audit figures can be used. The net amount after recoveries, write offs or condonement should be used in this calculation.</t>
  </si>
  <si>
    <t>FM6.1(1)</t>
  </si>
  <si>
    <t>(1) Irregular Expenditure (previous year)</t>
  </si>
  <si>
    <t xml:space="preserve">Irregular Expenditure is expenditure incurred by a municipality in contravention of, or that is not in accordance with, a requirement of the municipal finance management act, municipal systems act and supply chain management policy of the municipality. This is drawn from the previous financial year. </t>
  </si>
  <si>
    <t>FM6.1(2)</t>
  </si>
  <si>
    <t>(2) Irregular Expenditure (current year)</t>
  </si>
  <si>
    <t xml:space="preserve">Irregular Expenditure is expenditure incurred by a municipality in contravention of, or that is not in accordance with, a requirement of the municipal finance management act, municipal systems act and supply chain management policy of the municipality. This is drawn from the current financial year. </t>
  </si>
  <si>
    <t>FM6.11</t>
  </si>
  <si>
    <t>Turnaround time to make final award in terms of exemption from SCM Reg 4(3) and 29(2)</t>
  </si>
  <si>
    <t>A quicker turn around to make the final award indicates that the exemption granted from SCM Reg 4(3) and 29(2) is having a positive impact on the turnaround times to finalise and appoint the successful contractor.</t>
  </si>
  <si>
    <t>The indicator measures the average number of days the municipality takes to make the final award and appoint the successful contractor, specifically in terms of the exemption issued for MFMA SCM Reg 29. This indicator further measures the extent to which municipalities are able to comply with the exemption or whether the exemption is streamlining the functioning of the Bid Adjudication Committees (BAC) which informs the speedy appointment of contractors.</t>
  </si>
  <si>
    <t xml:space="preserve">(1) Sum of the total number of days taken for all final awards in terms of exemption from SCM Reg4(3) and 29(2)/ (2) Total number of awards </t>
  </si>
  <si>
    <t>Exemption Gazette SCM Reg 29 (2)
MFMA SCM Reg 4 (3)</t>
  </si>
  <si>
    <t>FM6.11(1)</t>
  </si>
  <si>
    <t>(1) Sum of the total number of days taken for all final awards in terms of exemption from SCM Reg4(3) and 29(2)</t>
  </si>
  <si>
    <t xml:space="preserve">Measures the aggregate number of days taken for all final awards in terms of exemption from SCM Reg4(3) and 29(2) by the municipality. </t>
  </si>
  <si>
    <t>FM6.11(2)</t>
  </si>
  <si>
    <t xml:space="preserve">(2) Total number of awards </t>
  </si>
  <si>
    <t>Total number of awards in terms of exemption from SCM Reg 4(3) and 29(2)</t>
  </si>
  <si>
    <t>Awards</t>
  </si>
  <si>
    <t>FM6.12</t>
  </si>
  <si>
    <t>Percentage of awarded tenders [over R200k], published on the municipality’s website</t>
  </si>
  <si>
    <t>Percentage of tenders</t>
  </si>
  <si>
    <t>Publication of awarded tenders indicates that the municipality is ensuring openness and transparency measures are implemented, thereby creating trust among the communities as well as undertaking SCM activities in the spirit of Sec 217 of the Constitution.</t>
  </si>
  <si>
    <t>This indicator measures the extent to which the municipality is open and transparent in the awarding of contracts by advertising details of the winning company on the municipality's website.
This indicator also measures the municipality's compliance to MFMA Section 75 (1) (g).</t>
  </si>
  <si>
    <t xml:space="preserve">(1) Number of awarded tenders published on the municipality's website / (2) Number of awarded tenders </t>
  </si>
  <si>
    <t>MFMA Section 75 (1) (g)</t>
  </si>
  <si>
    <t xml:space="preserve">Calculated in relation to the total number of awarded tenders vs awarded tenders published. There may be a grace period between which a tender is awarded and its publishing on the website to allow for tenders awarded at the end of the reporting period. </t>
  </si>
  <si>
    <t xml:space="preserve">Where a tender does not have a fixed value because it is a time-based contract in terms of Section 5.12.2 of the Accounting Officers Guide, the maximum amount for total payments should be used to determine whether the awarded tender is above the R200 000 threshold. </t>
  </si>
  <si>
    <t>FM6.12(1)</t>
  </si>
  <si>
    <t>(1) Number of awarded tenders published on the municipality's website</t>
  </si>
  <si>
    <t xml:space="preserve">Measures the number of awarded tenders over R200 000 published publicly on the municipality's website. </t>
  </si>
  <si>
    <t>Municipal financial system and website</t>
  </si>
  <si>
    <t>Tenders</t>
  </si>
  <si>
    <t>FM6.12(2)</t>
  </si>
  <si>
    <t xml:space="preserve">(2) Number of awarded tenders </t>
  </si>
  <si>
    <t xml:space="preserve">Total number of awarded tenders over R200 000 that have been finalised in the reporting period. </t>
  </si>
  <si>
    <t>FM6.13</t>
  </si>
  <si>
    <t xml:space="preserve">Percentage of tender cancellations </t>
  </si>
  <si>
    <t xml:space="preserve">Lower percentages of tender cancellations is an appropriate indicator to determine whether a municipalities are complying with SCM legislation and also correctly implementing the approved SCM policy. This indicator encourages the municipality to identify the reasons for tender cancellations and develop corrective measures and implement appropriate internal controls. </t>
  </si>
  <si>
    <t xml:space="preserve">This indicator measures the percentage of tender cancellations in relation to the total number of tender business cases that was recorded, advertised and closed.
</t>
  </si>
  <si>
    <t xml:space="preserve">(1) Number of tenders cancelled / (2) Total number of tenders advertised and closed </t>
  </si>
  <si>
    <t>PPR 2017, Reg 13</t>
  </si>
  <si>
    <t>Cumulative year to date. Calculated as a percentage of all registered procurement cases vs cancelled tenders.</t>
  </si>
  <si>
    <t>FM6.13(1)</t>
  </si>
  <si>
    <t>(1) Number of tenders cancelled</t>
  </si>
  <si>
    <t xml:space="preserve">Measures the number of tenders cancelled by the municipality </t>
  </si>
  <si>
    <t>FM6.13(2)</t>
  </si>
  <si>
    <t xml:space="preserve">(2) Total number of tenders advertised and closed </t>
  </si>
  <si>
    <t xml:space="preserve">A measurement of the total number of tenders advertised and closed by the municipality, regardless of whether the tender was awarded or not. This is inclusive of all cancelled tenders. </t>
  </si>
  <si>
    <t>FM6.14</t>
  </si>
  <si>
    <t>Percentage of awards for high value / impact infrastructure projects (advertised v/s awards)</t>
  </si>
  <si>
    <t>Percentage of projects</t>
  </si>
  <si>
    <t xml:space="preserve">Tracking the progress of high value infrastructure awards, highlights the impact made on service delivery projects as well as identifying the bottlenecks that are preventing projects from being implemented.
</t>
  </si>
  <si>
    <t>The indicator measures the extent to which the municipality has awarded high value infrastructure projects per quarter. This indicator provides a dashboard of the status of infrastructure projects generally associated with service delivery, for example, water; sanitation, housing and electricity.</t>
  </si>
  <si>
    <t xml:space="preserve">(1) Number of awarded tenders for "high value/impact on infrastructure projects" / (2) Total number of  "high value/impact on infrastructure projects" </t>
  </si>
  <si>
    <t>MFMA Circular 106</t>
  </si>
  <si>
    <t>Calculated as a percentage of awarded tenders vs advertised tenders.</t>
  </si>
  <si>
    <t>FM6.14(1)</t>
  </si>
  <si>
    <t>(1) Number of awarded tenders for "high value/impact on infrastructure projects"</t>
  </si>
  <si>
    <t>Awarded tenders refers to those of ### threshold for "high value/impact on infrastructure projects" .</t>
  </si>
  <si>
    <t>FM6.14(2)</t>
  </si>
  <si>
    <t xml:space="preserve">(2) Total number of  "high value/impact on infrastructure projects" </t>
  </si>
  <si>
    <t xml:space="preserve">Refers to the total number of "high value/impact on infrastructure projects" exceeding a budgeted threshold for the reporting period. </t>
  </si>
  <si>
    <t>FM7.1</t>
  </si>
  <si>
    <t>Percentage change in Gross Consumer Debtors’ (Current and Non-current)</t>
  </si>
  <si>
    <t>Improved revenue and debtors management</t>
  </si>
  <si>
    <t>This ratio measures to what extent the municipality manage debt growth. Managing the debtor book is critical in ensuring stable cash flows for any municipality, and has great impact to ensure delivery of services to its residents. Change in gross consumer debtors provides a useful indicator on the state of the municipality's debtor management capabilities and revenue collection capacity. A decrease in gross consumer debtors reflects the municipality's efforts to collect debt. No proposed norm for this indicator.</t>
  </si>
  <si>
    <t>Consumer debt is non-payment of property rates, charges for services provided and other various financial obligations such as traffic fines or rental of facilities</t>
  </si>
  <si>
    <t xml:space="preserve">((1) Gross consumer debtors (previous year) - (2) gross consumer debtors (current year))/ (1) gross consumer debtors (previous year) </t>
  </si>
  <si>
    <t>State of local government finance report 2016/17 / MBBR Schedule SA10</t>
  </si>
  <si>
    <t xml:space="preserve">In the absence of the audited figures,  unaudited annual financial statements can be used to obtain information for debtors. </t>
  </si>
  <si>
    <t>FM7.1(1)</t>
  </si>
  <si>
    <t>(1) Gross consumer debtors (previous year)</t>
  </si>
  <si>
    <t>Gross consumer debtors refers to amounts receivables from exchange transactions and non-exchange transactions before provision for debt impairment. Non-exchange Transactions implies that there is no equal value in exchange of goods or service such as property rates. Exchange transactions are transactions in which one entity receive assets or service and directly gives approximately equal value (primarily in the form of cash, goods, services, or use of assets) to another entity in exchange such as sale of electricity.  In addition,  Consumer debtors consist of property rates, electricity, water, sanitation and refuse services. This is measured for the previous financial year.</t>
  </si>
  <si>
    <t>FM7.1(2)</t>
  </si>
  <si>
    <t>(2) Gross consumer debtors (current year</t>
  </si>
  <si>
    <t xml:space="preserve">Gross consumer debtors refers to amounts receivables from exchange transactions and non-exchange transactions before provision for debt impairment. Non-exchange Transactions implies that there is no equal value in exchange of goods or service such as property rates. Exchange transactions are transactions in which one entity receive assets or service and directly gives approximately equal value (primarily in the form of cash, goods, services, or use of assets) to another entity in exchange such as sale of electricity.  In addition,  Consumer debtors consist of property rates, electricity, water, sanitation and refuse services. This is measured for the current financial year. </t>
  </si>
  <si>
    <t>FM7.11</t>
  </si>
  <si>
    <t>Debtors payment period</t>
  </si>
  <si>
    <t>This indicator provides information about the consumers payment patterns and how well the municipality manages its debtors. A shorter payment period (less than 30 days) indicates improved efficiency. This implies that a municipality has and maintains an effective system of credit control and debt collection in respect of debtors management. A period longer than 30 days is an indication that the municipality may be experiencing challenges with debtors management and exposes the municipality to significant cash flow risk. It also indicates that a significant amount of potential cash is tied up in consumer debtors and the municipality must improve its revenue and cash flow management.</t>
  </si>
  <si>
    <t>Net Debtor Days refers to the average number of days required for a municipality to receive payment from its consumers for bills/invoices issued to them for services.</t>
  </si>
  <si>
    <t>(((1) Gross Debtors - (2) Bad Debt Provision) / (3) Billed Revenue) × (4) Number of days in the reporting period year to date</t>
  </si>
  <si>
    <t>The provision for bad debt is excluded to determine net debtors. Number of days in a reporting period should be used to calculate the in-year reporting. E.g. 92 days should be used to calculate the debtors payment period in Q1 (July – Sept)</t>
  </si>
  <si>
    <t>FM7.11(1)</t>
  </si>
  <si>
    <t>(1) Gross Debtors</t>
  </si>
  <si>
    <t>Gross Debtors represents amount of money owed to municipalities before provision for debt impairment.</t>
  </si>
  <si>
    <t>FM7.11(2)</t>
  </si>
  <si>
    <t>(2) Bad Debt Provision</t>
  </si>
  <si>
    <t>Bad debts provisions refers to the estimated amount of debt impairment that is estimated to be irrecoverable during the financial year.</t>
  </si>
  <si>
    <t>FM7.11(3)</t>
  </si>
  <si>
    <t>(3) Billed Revenue</t>
  </si>
  <si>
    <t>Billed revenue is revenue recognised from sale of electricity, water, sanitation and refuse as well as property rates.</t>
  </si>
  <si>
    <t>FM7.11(4)</t>
  </si>
  <si>
    <t>(4) Number of days in the reporting period year to date</t>
  </si>
  <si>
    <t xml:space="preserve">Simple count of the number of days in the reporting period year to date. E.g. 92 days should be used to calculate the debtors payment period in Q1 (July – Sept) or 184 days in Q2 (July-Dec), etc. By Q4 the value should be 365 except in leap years. </t>
  </si>
  <si>
    <t>FM7.12</t>
  </si>
  <si>
    <t>Collection rate ratio</t>
  </si>
  <si>
    <t xml:space="preserve">Assessing this indicator will provide an indication of how effective is the credit control and revenue management of the municipality. Effective credit control is ensuring that billed revenue is collected while improved revenue management indicates the municipality's ability to set affordable tariffs and bill correctly. If the ratio is below the norm of 95% it is an indication that revenue collection of the municipality requires urgent attention and corrective measures should be implemented. A municipality with outstanding debtors should aim at achieving a collection rate of more than 100%. </t>
  </si>
  <si>
    <t>The ratio measures the revenue collection level of a municipality. It considers the level of increase or decrease of gross debtors relative to annual billed revenue. In addition, in order to determine the real collection rate bad debts written-off is taken into consideration</t>
  </si>
  <si>
    <t xml:space="preserve">((1) Gross Debtors Opening Balance + (2) Billed Revenue – (3) Gross Debtors Closing Balance - (4) Bad Debts Written Off) / (2) Billed Revenue </t>
  </si>
  <si>
    <t>This ratio takes into account movement of gross debtors in the calculation. This means that the revenue collection also include cash receipts from outstanding debt and not only billed revenue for one financial year.</t>
  </si>
  <si>
    <t>FM7.12(1)</t>
  </si>
  <si>
    <t>(1) Gross Debtors Opening Balance</t>
  </si>
  <si>
    <t>Gross Debtors represents amount of money owed to municipalities before provision for debt impairment. This refers to the balance brought forward from the previous reporting period.  The municipality should consider a rolling basis across quarters when reporting for gross debtors.</t>
  </si>
  <si>
    <t>FM7.12(2)</t>
  </si>
  <si>
    <t>(2) Billed Revenue</t>
  </si>
  <si>
    <t>FM7.12(3)</t>
  </si>
  <si>
    <t>(3) Gross Debtors Closing Balance</t>
  </si>
  <si>
    <t>Gross Debtors represents amount of money owed to municipalities before provision for debt impairment. This refers to the balance at the end of the reporting period. The municipality should consider a rolling basis across quarters when reporting for gross debtors.</t>
  </si>
  <si>
    <t>FM7.12(4)</t>
  </si>
  <si>
    <t>(4) Bad Debts Written Off</t>
  </si>
  <si>
    <t>Bad debts written off refers to irrecoverable debts that are written off during the financial year as approved by the Council and allocated according to the type of service provided to the customer.</t>
  </si>
  <si>
    <t>FM7.2</t>
  </si>
  <si>
    <t>Percentage of Revenue Growth excluding capital grants</t>
  </si>
  <si>
    <t xml:space="preserve"> The revenue growth metric is important because it provides an indication of the health of a municipality's revenue base, and as such, revenue growth remains a popular method of assessing how effective a municipality is at improving its revenue base by providing sustainable services. The norm should be the CPI + real growth rate</t>
  </si>
  <si>
    <t>This Ratio measures the overall Revenue Growth excluding Capital Grants. In addition, this ratio will assist in determining if the increase in Expenditure will be funded by the increased Revenue Base or by some other means.</t>
  </si>
  <si>
    <t xml:space="preserve">((1) Total Revenue Excluding Capital Grants (current year) - (2) Total Revenue Excluding Capital Grants(previous year)/ (2) Total Revenue Excluding Capital Grants (previous year) </t>
  </si>
  <si>
    <t>This ratio has to be assessed in conjunction with the growth in the Revenue base and number of consumer accounts to determine the real Growth in Revenue.</t>
  </si>
  <si>
    <t>FM7.2(1)</t>
  </si>
  <si>
    <t xml:space="preserve">(1) Total Revenue Excluding Capital Grants (current year) </t>
  </si>
  <si>
    <t xml:space="preserve">Total Revenue refers to revenue generated by the municipality from delivery of services , taxes and other sundry items. Its the gross inflow of economic benefits or service potential during the reporting period when those inflows result in an increase in net assets. This revenue excludes capital grants. Capital grants refers to capital transfers and subsidies (monetary value and allocations-in-kind) received by the municipality for a specific purpose and may not be used for other purposes. This total revenue excluding capital grants is measured for the current financial year. </t>
  </si>
  <si>
    <t>FM7.2(2)</t>
  </si>
  <si>
    <t xml:space="preserve">(2) Total Revenue Excluding Capital Grants (previous year) </t>
  </si>
  <si>
    <t xml:space="preserve">Total Revenue refers to revenue generated by the municipality from delivery of services , taxes and other sundry items. Its the gross inflow of economic benefits or service potential during the reporting period when those inflows result in an increase in net assets. This revenue excludes capital grants. Capital grants refers to capital transfers and subsidies (monetary value and allocations-in-kind) received by the municipality for a specific purpose and may not be used for other purposes. This total revenue excluding capital grants is measured for the previous financial year. </t>
  </si>
  <si>
    <t>FM7.3</t>
  </si>
  <si>
    <t>Percentage of net operating surplus margin</t>
  </si>
  <si>
    <t xml:space="preserve">This ratio is a good indicator to assess whether tariffs are cost reflective or whether tariffs will sufficiently generate revenue to cover all costs  associated with providing services. An outcome of greater than 0% indicates that a municipality is operating at a surplus. If the result is less than 0% it implies that the municipality is operating at a deficit and measures must be implemented to address this situation to ensure sustainable service delivery. In a case of an operating deficit it is critical to ascertain the extent to which the
accounting policy, i.e. high depreciation costs as a result of the revaluation method has impacted on the calculations to avoid any
distortions in interpretation of the outcome. </t>
  </si>
  <si>
    <t>The indicator assesses the extent to which the municipality generates operating surplus. Operating surplus is the difference between operating revenue and operating expenditure.</t>
  </si>
  <si>
    <t xml:space="preserve">((1)Total Operating Revenue – (2)Total Operating Expenditure)/ (1) Total Operating Revenue </t>
  </si>
  <si>
    <t>Total Operating Revenue refers to revenue generated by the municipality from delivery of services , taxes and other sundry items. Its the gross inflow of economic benefits or service potential during the reporting period when those inflows result in an increase in net assets, other than increases relating to contributions from owners.</t>
  </si>
  <si>
    <t>FM7.3(1)</t>
  </si>
  <si>
    <t>(1)Total Operating Revenue</t>
  </si>
  <si>
    <t>Total operating Revenue in this context refers to the revenue billed (incl. of equitable share and operating grants). It refers to revenue billed (incl. of equitable share and operating grants) by the municipality from delivery of services , taxes and other sundry items. Its the gross inflow of economic benefits or service potential during the reporting period when those inflows result in an increase in net assets.</t>
  </si>
  <si>
    <t>FM7.3(2)</t>
  </si>
  <si>
    <t>(2)Total Operating Expenditure</t>
  </si>
  <si>
    <t>FM7.31</t>
  </si>
  <si>
    <t>Net Surplus /Deficit Margin for Electricity</t>
  </si>
  <si>
    <t>This indicator assess whether the municipality can recover all costs associated with delivery of electricity services. A municipality should at least recover operational costs for the services being delivered. A ratio below 0% on each service (water, electricity, sanitation or refuse) depicts that the service is rendered at a deficit/loss and this is unsustainable. The results must be not be below the norm 0% to ensure services are sustainable and that all costs associated with the delivery of each service are at least recovered for future growth and/ or capital investment.</t>
  </si>
  <si>
    <t>Electricity is measured separately to track the extent to which the municipality generates surplus or deficit. Total expenditure, in this context, refers to direct costs, overheard costs and capital financing costs incurred in providing electricity services. Direct costs includes employee related costs, bulk purchases, repairs and maintenance, contracted services, debt impairment, depreciation and other costs not grouped under the above-mentioned categories. Overheard costs, also referred to as indirect costs, are costs that are not directly attributable to a service but are incurred in running a municipality as a whole, for example office space or computer software and all charges or recoveries. Capital financing costs are costs associated with financing infrastructure expansion or rehabilitation of existing assets, for example interest and redemption charges.</t>
  </si>
  <si>
    <t xml:space="preserve">((1) Total Electricity Revenue - (2) Total Electricity Expenditure) / (1) Total Electricity Revenue </t>
  </si>
  <si>
    <t xml:space="preserve">Four categories (electricity, water, refuse and wastewater)  to be reported separately under this indicator to allow for comparisons between the different services surplus/deficit margins. </t>
  </si>
  <si>
    <t>In the case of District municipalities, this indicator will apply insofar as the municipality performs the applicable service function.</t>
  </si>
  <si>
    <t>FM7.31(1)</t>
  </si>
  <si>
    <t>(1) Total Electricity Revenue</t>
  </si>
  <si>
    <t>Total electricity revenue refers to the revenue generated from rendering the electricity services</t>
  </si>
  <si>
    <t>In the case of District municipalities, this data element will apply insofar as the municipality performs the applicable service function.</t>
  </si>
  <si>
    <t>FM7.31(2)</t>
  </si>
  <si>
    <t>(2) Total Electricity Expenditure</t>
  </si>
  <si>
    <t>Total electricity expenditure refers to all direct costs associated with rending an electricity service by the municipality</t>
  </si>
  <si>
    <t>FM7.32</t>
  </si>
  <si>
    <t>Net Surplus /Deficit Margin for Water</t>
  </si>
  <si>
    <t>This indicator assess whether the municipality can recover all costs associated with delivery of water, electricity, refuse and  sanitation services. A municipality should at least recover operational costs for the services being delivered. A ratio below 0% on each service (water, electricity, sanitation or refuse) depicts that the service is rendered at a deficit/loss and this is unsustainable. The results must be not be below the norm 0% to ensure services are sustainable and that all costs associated with the delivery of each service are at least recovered for future growth and/ or capital investment.</t>
  </si>
  <si>
    <t>Water is measured separately to track the extent to which the municipality generates surplus or deficit. Total expenditure, in this context, refers to direct costs, overheard costs and capital financing costs incurred in providing water services. Direct costs includes employee related costs, bulk purchases, repairs and maintenance, contracted services, debt impairment, depreciation and other costs not grouped under the above-mentioned categories. Overheard costs, also referred to as indirect costs, are costs that are not directly attributable to a service but are incurred in running a municipality as a whole, for example office space or computer software and all charges or recoveries. Capital financing costs are costs associated with financing infrastructure expansion or rehabilitation of existing assets, for example interest and redemption charges.</t>
  </si>
  <si>
    <t xml:space="preserve">((1)Total Water Revenue - (2) Total Water Expenditure) / (1) Total Water Revenue                                          </t>
  </si>
  <si>
    <t>FM7.32(1)</t>
  </si>
  <si>
    <t>(1)Total Water Revenue</t>
  </si>
  <si>
    <t>Total water revenue refers to the revenue generated from rendering the water services</t>
  </si>
  <si>
    <t>FM7.32(2)</t>
  </si>
  <si>
    <t>(2) Total Water Expenditure</t>
  </si>
  <si>
    <t>Total water expenditure refers to all direct costs associated with rending an water service by the municipality</t>
  </si>
  <si>
    <t>FM7.33</t>
  </si>
  <si>
    <t>Net Surplus /Deficit Margin for Wastewater</t>
  </si>
  <si>
    <t>Wastewater is measured separately to track the extent to which the municipality generates surplus or deficit. Total expenditure, in this context, refers to direct costs, overheard costs and capital financing costs incurred in providing wastewater and sanitation services. Direct costs includes employee related costs, bulk purchases, repairs and maintenance, contracted services, debt impairment, depreciation and other costs not grouped under the above-mentioned categories. Overheard costs, also referred to as indirect costs, are costs that are not directly attributable to a service but are incurred in running a municipality as a whole, for example office space or computer software and all charges or recoveries. Capital financing costs are costs associated with financing infrastructure expansion or rehabilitation of existing assets, for example interest and redemption charges.</t>
  </si>
  <si>
    <t xml:space="preserve">((1) Total Sanitation and Waste Water Revenue - (2) Total Sanitation and Waste Water 
Expenditure) / (1) Total Sanitation and Waste Water Revenue </t>
  </si>
  <si>
    <t>FM7.33(1)</t>
  </si>
  <si>
    <t>(1) Total Sanitation and Waste Water Revenue</t>
  </si>
  <si>
    <t>Total sanitation and wastewater revenue refers to the revenue generated from rendering the wastewater services.</t>
  </si>
  <si>
    <t>FM7.33(2)</t>
  </si>
  <si>
    <t>(2) Total Sanitation and Waste Water 
Expenditure</t>
  </si>
  <si>
    <t>Total wastewater expenditure refers to all direct costs associated with rending an wastewater service by the municipality.</t>
  </si>
  <si>
    <t>FM7.34</t>
  </si>
  <si>
    <t xml:space="preserve">Net Surplus /Deficit Margin for Refuse </t>
  </si>
  <si>
    <t>Refuse is measured separately to track the extent to which the municipality generates surplus or deficit. Total expenditure, in this context, refers to direct costs, overheard costs and capital financing costs incurred in providing refuse services. Direct costs includes employee related costs, bulk purchases, repairs and maintenance, contracted services, debt impairment, depreciation and other costs not grouped under the above-mentioned categories. Overheard costs, also referred to as indirect costs, are costs that are not directly attributable to a service but are incurred in running a municipality as a whole, for example office space or computer software and all charges or recoveries. Capital financing costs are costs associated with financing infrastructure expansion or rehabilitation of existing assets, for example interest and redemption charges.</t>
  </si>
  <si>
    <t xml:space="preserve">((1) Total Refuse Revenue - (2) Total Refuse Expenditure) / (1) Total Refuse Revenue                               </t>
  </si>
  <si>
    <t>FM7.34(1)</t>
  </si>
  <si>
    <t>(1) Total Refuse Revenue</t>
  </si>
  <si>
    <t>Total refuse revenue refers to the revenue generated from rendering the refuse services</t>
  </si>
  <si>
    <t>FM7.34(2)</t>
  </si>
  <si>
    <t>(2) Total Refuse Expenditure</t>
  </si>
  <si>
    <t>Total refuse expenditure refers to all direct costs associated with rending an refuse service by the municipality</t>
  </si>
  <si>
    <t>FM7.4</t>
  </si>
  <si>
    <t>Number of residential properties in the billing system as a percentage of residential properties in the valuation roll</t>
  </si>
  <si>
    <t>Improved revenue collection and debtors management</t>
  </si>
  <si>
    <t>Percentage of properties</t>
  </si>
  <si>
    <t xml:space="preserve">The indicator assesses the completeness of rateable properties (residential) relative to the residential properties in the valuation roll. The outcome of this indicator provides information on whether a municipality is billing all residential properties in the valuation roll and generate property rates revenue that is appropriately due to them with regard to rateable properties. If not then the ratio will reveal the gaps in the value chain that a municipality must correct.  </t>
  </si>
  <si>
    <t>The ratio measures the extend to which billed properties (residential) covers the rateable  properties as per the valuation roll.</t>
  </si>
  <si>
    <t xml:space="preserve">(1) Number of residential properties in the billing system / (2) Number of residential properties in the valuation roll </t>
  </si>
  <si>
    <t xml:space="preserve">The calculation should include properties as per the latest valuation roll. It is important to note that some sectional title properties in a complex or a block of flats shares a bulk refuse container or a bulk water meter and/or bulk sewer charge - In cases like this the number of service charges could be substantially less that the number of sectional title properties in the valuation roll. It is however important to ensure that a complex, in this instance, have all services charges and that it is charged individually on each sectional title owner or in bulk on each body corporate of such  a complex. </t>
  </si>
  <si>
    <t xml:space="preserve">In the case of District municipalities, this indicator would not apply. </t>
  </si>
  <si>
    <t>FM7.4(1)</t>
  </si>
  <si>
    <t>(1) Number of residential properties in the billing system</t>
  </si>
  <si>
    <t>Residential properties is a property zoned specifically for living or dwelling of individuals or households</t>
  </si>
  <si>
    <t>Municipal financial system / general valuation roll</t>
  </si>
  <si>
    <t>Properties</t>
  </si>
  <si>
    <t>FM7.4(2)</t>
  </si>
  <si>
    <t xml:space="preserve">(2) Number of residential properties in the valuation roll </t>
  </si>
  <si>
    <t>FM7.5</t>
  </si>
  <si>
    <t>Number of non-residential properties in the billing system as a percentage of non-residential properties in the valuation roll</t>
  </si>
  <si>
    <t xml:space="preserve">The indicator assesses the completeness of rateable properties (non-residential) relative to the non-residential properties in the valuation roll. The outcome of this indicator provides information on whether a municipality is billing all non-residential properties in the valuation roll and generate property rates revenue that is appropriately due to them with regard to rateable properties. If not then the ratio will reveal the gaps in the value chain that a municipality must correct.  </t>
  </si>
  <si>
    <t>The ratio measures the extend to which billed properties (non-residential) covers the rateable  properties as per the valuation roll.</t>
  </si>
  <si>
    <t xml:space="preserve">(1) Number of non-residential properties in the billing system / (2) Number of non-residential properties in the valuation roll </t>
  </si>
  <si>
    <t>The calculation should include properties as per the latest valuation roll. It is important to note that some businesses in a shopping mall or other type of complex/buildings t share a bulk refuse container or a bulk water meter and/or bulk sewer charge. In this instance, the number of service charges could be substantially less that the number of business properties in the valuation roll. It is however important to ensure that a complex/building like this does have all services charges and that it is charged individually on each business or in bulk on the owner such  a complex/building.</t>
  </si>
  <si>
    <t>FM7.5(1)</t>
  </si>
  <si>
    <t>(1) Number of non-residential properties in the billing system</t>
  </si>
  <si>
    <t>Non-residential properties is any property that does not meet the definition of residential. It includes agricultural land, commercial or business premises etc.</t>
  </si>
  <si>
    <t>FM7.5(2)</t>
  </si>
  <si>
    <t xml:space="preserve">(2) Number of non-residential properties in the valuation roll </t>
  </si>
  <si>
    <t>EE3.5</t>
  </si>
  <si>
    <t>Average System Interruption Duration Index (ASIDI)</t>
  </si>
  <si>
    <t>Improved reliability of electricity supply</t>
  </si>
  <si>
    <t>Minutes of interruption per kVA served</t>
  </si>
  <si>
    <t>Reliability is a key pillar of service delivery. Interruptions result in: revenue loss to the utility; cost of unserved energy which in turn has an impact on the economy; impact on customer satisfaction. Measuring the duration of interruption gives an indication of the period of time electricity is not available.</t>
  </si>
  <si>
    <t>ASIDI of a network is calculated using a load based approach rather than a customer affected approach, and is recommended in utilities where updated customer-network links are not available. ASIDI indicates the average system interruption duration in minutes per KVA served over a defined period.</t>
  </si>
  <si>
    <t>(1) Sum of connected kVA duration of load interrupted in kVA-minutes per defined period / (2) Total connected kVA served</t>
  </si>
  <si>
    <t xml:space="preserve">ASIDI definition originates in IEEE1366 (2012).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t>
  </si>
  <si>
    <t xml:space="preserve">The official indicator value should be calculated on the basis of the municipality's functional responsibility for electricity provision and should not reflect electrical system load shedding beyond its control. However, the municipality should also be able to provide an ASIDI measure inclusive of all electricity interruptions, including load shedding beyond its control, as indicative of the overall outcome for end-users outside of Circular No. 88 reporting. </t>
  </si>
  <si>
    <t>For Circular No. 88 reporting purposes this measure need only be reported Annually. However, it is beneficial for internal monitoring and tracking on a monthly or quarterly basis by the municipality. As a measure of reliability, ASIDI has been proposed in light of some of the practical challenges encountered to reliably supply data for SAIDI. If a municipality is not yet ready to supply data in relation to SAIDI, it should be able to supply data in relation to ASIDI. The sum of load kVA interruption durations should be calculated separately for sustained interruptions and load shedding.</t>
  </si>
  <si>
    <t>EE3.5(1)</t>
  </si>
  <si>
    <t xml:space="preserve">(1) Sum of connected kVA duration of load interrupted in kVA-minutes per defined period </t>
  </si>
  <si>
    <t>Sum for every outage in minutes [Duration of the outages] multiplied by [total kVA connected affected by the outage]</t>
  </si>
  <si>
    <t>kVA minutes</t>
  </si>
  <si>
    <t>The sum of load kVA interruption durations should be calculated separately for sustained interruptions and load shedding.</t>
  </si>
  <si>
    <t>EE3.5(2)</t>
  </si>
  <si>
    <t>(2) Total connected kVA served</t>
  </si>
  <si>
    <t>The total connected kVA on the network.</t>
  </si>
  <si>
    <t xml:space="preserve">kVA  </t>
  </si>
  <si>
    <t>EE3.6</t>
  </si>
  <si>
    <t>Average System Interruption Frequency Index (ASIFI)</t>
  </si>
  <si>
    <t>Number of outages per period</t>
  </si>
  <si>
    <t xml:space="preserve">Reliability is a key pillar of service delivery. Interruptions result in: revenue loss to the utility; cost of unserved energy which in turn has an impact on the economy; impact on customer satisfaction. Measuring the frequency of outages gives an indication how often electricity supply is interrupted. </t>
  </si>
  <si>
    <t>ASIFI of a network is calculated using a load based approach rather than a customer affected approach, and is recommended in utilities where updated customer-network links are not available. ASIFI indicates the average system interruptions over a defined period.</t>
  </si>
  <si>
    <t>(1) Sum of total connected kVA of load interrupted in kVA per defined period / (2) Total connected kVA served</t>
  </si>
  <si>
    <t xml:space="preserve">ASIFI definition originates in IEEE1366 (2012). 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t>
  </si>
  <si>
    <t xml:space="preserve">The official indicator value should be calculated on the basis of the municipality's functional responsibility for electricity provision and should not reflect electrical system load shedding beyond its control. However, the municipality should also be able to provide an ASIFI measure inclusive of all electricity interruptions, including load shedding beyond its control, as indicative of the overall outcome for end-users outside of Circular No. 88 reporting. </t>
  </si>
  <si>
    <t>For Circular No. 88 reporting purposes this measure need only be reported Annually. However, it is beneficial for internal monitoring and tracking on a monthly or quarterly basis by the municipality, including on a rolling basis over 12 months.  As a measure of reliability, ASIFI has been proposed in light of some of the practical challenges encountered to reliably supply data for SAIFI. If a municipality is not yet ready to supply data in relation to SAIFI, it should be able to supply data in relation to ASIFI. The sum of load kVA interruptions should be calculated separately for sustained interruptions and load shedding.</t>
  </si>
  <si>
    <t>EE3.6(1)</t>
  </si>
  <si>
    <t>(1) Sum of total connected kVA of load interrupted in kVA per defined period</t>
  </si>
  <si>
    <t>Sum of total kVA connected load affected for each outage</t>
  </si>
  <si>
    <t>kVA per period</t>
  </si>
  <si>
    <t>The sum of load kVA interruptions should be calculated separately for sustained interruptions and load shedding.</t>
  </si>
  <si>
    <t>EE3.6(2)</t>
  </si>
  <si>
    <t>INDICATOR ASSIGNMENT</t>
  </si>
  <si>
    <t>A1 Indicator short name</t>
  </si>
  <si>
    <t>A2 Alignment</t>
  </si>
  <si>
    <t>A3 Results-chain level</t>
  </si>
  <si>
    <t>A4 Back to Basics Pillar</t>
  </si>
  <si>
    <t>A5 Unit of measurement</t>
  </si>
  <si>
    <t>A6 Frequency of reporting</t>
  </si>
  <si>
    <t>A7 Rationale</t>
  </si>
  <si>
    <t>A8 Definition</t>
  </si>
  <si>
    <t xml:space="preserve">A9 Indicator Formula </t>
  </si>
  <si>
    <t>A10 Indicator origin</t>
  </si>
  <si>
    <t>A11 Notes on calculation</t>
  </si>
  <si>
    <t>A12 Additional notes</t>
  </si>
  <si>
    <t>Reporting responsibility</t>
  </si>
  <si>
    <t>Metro</t>
  </si>
  <si>
    <t>Metro Readiness</t>
  </si>
  <si>
    <t>Intermediate City</t>
  </si>
  <si>
    <t>Intermediate City Readiness</t>
  </si>
  <si>
    <t>District</t>
  </si>
  <si>
    <t>District Readiness</t>
  </si>
  <si>
    <t>Local</t>
  </si>
  <si>
    <t>LM Readiness</t>
  </si>
  <si>
    <t>B CODE</t>
  </si>
  <si>
    <t>B1 Data Element</t>
  </si>
  <si>
    <t>B2 Frequency of collection</t>
  </si>
  <si>
    <t>B3 Definition</t>
  </si>
  <si>
    <t>B4 Source</t>
  </si>
  <si>
    <t>B5 Units</t>
  </si>
  <si>
    <t>B6 Notes</t>
  </si>
  <si>
    <t>C CODE</t>
  </si>
  <si>
    <t>C1 Data Element</t>
  </si>
  <si>
    <t>C2 Frequency of collection</t>
  </si>
  <si>
    <t>C3 Definition</t>
  </si>
  <si>
    <t>C4 Source</t>
  </si>
  <si>
    <t>C5 Units</t>
  </si>
  <si>
    <t>C6 Notes</t>
  </si>
  <si>
    <t>D CODE</t>
  </si>
  <si>
    <t>D1 Data Element</t>
  </si>
  <si>
    <t>D2 Frequency of collection</t>
  </si>
  <si>
    <t>D3 Definition</t>
  </si>
  <si>
    <t>D4 Source</t>
  </si>
  <si>
    <t>D5 Units</t>
  </si>
  <si>
    <t>D6 Notes</t>
  </si>
  <si>
    <t>E CODE</t>
  </si>
  <si>
    <t>E1 Data Element</t>
  </si>
  <si>
    <t>E2 Frequency of collection</t>
  </si>
  <si>
    <t>E3 Definition</t>
  </si>
  <si>
    <t>E4 Source</t>
  </si>
  <si>
    <t>E5 Units</t>
  </si>
  <si>
    <t>E6 Notes</t>
  </si>
  <si>
    <t>F CODE</t>
  </si>
  <si>
    <t>F1 Data Element</t>
  </si>
  <si>
    <t>F2 Frequency of collection</t>
  </si>
  <si>
    <t>F3 Definition</t>
  </si>
  <si>
    <t>F4 Source</t>
  </si>
  <si>
    <t>F5 Units</t>
  </si>
  <si>
    <t>F6 Notes</t>
  </si>
  <si>
    <t>G CODE</t>
  </si>
  <si>
    <t>G1 Data Element</t>
  </si>
  <si>
    <t>G2 Frequency of collection</t>
  </si>
  <si>
    <t>G3 Definition</t>
  </si>
  <si>
    <t>G4 Source</t>
  </si>
  <si>
    <t>G5 Units</t>
  </si>
  <si>
    <t>G6 Notes</t>
  </si>
  <si>
    <t>H CODE</t>
  </si>
  <si>
    <t>H1 Data Element</t>
  </si>
  <si>
    <t>H2 Frequency of collection</t>
  </si>
  <si>
    <t>H3 Definition</t>
  </si>
  <si>
    <t>H4 Source</t>
  </si>
  <si>
    <t>H5 Units</t>
  </si>
  <si>
    <t>H6 Notes</t>
  </si>
  <si>
    <t>I CODE</t>
  </si>
  <si>
    <t>I1 Data Element</t>
  </si>
  <si>
    <t>I2 Frequency of collection</t>
  </si>
  <si>
    <t>I3 Definition</t>
  </si>
  <si>
    <t>I4 Source</t>
  </si>
  <si>
    <t>I5 Units</t>
  </si>
  <si>
    <t>I6 Notes</t>
  </si>
  <si>
    <t>A1 Indicator name</t>
  </si>
  <si>
    <t>A2 Type of indicator</t>
  </si>
  <si>
    <t>A3 Indicator origin</t>
  </si>
  <si>
    <t>A4 Rationale</t>
  </si>
  <si>
    <t>A5 Operational Definition</t>
  </si>
  <si>
    <t>A6 Method of calculation</t>
  </si>
  <si>
    <t>A7 Frequency of reporting</t>
  </si>
  <si>
    <t>A8 Source</t>
  </si>
  <si>
    <t>A9 Notes</t>
  </si>
  <si>
    <t>Metro reporting</t>
  </si>
  <si>
    <t>Intermediate City reporting</t>
  </si>
  <si>
    <t>District reporting</t>
  </si>
  <si>
    <t>Local municipality reporting</t>
  </si>
  <si>
    <t>C1 (GG)</t>
  </si>
  <si>
    <t xml:space="preserve">Number of signed performance agreements by the MM and section 56 managers: </t>
  </si>
  <si>
    <t>Compliance</t>
  </si>
  <si>
    <t>Back-2-Basics framework. C88 2017.</t>
  </si>
  <si>
    <t>This indicator monitors compliance with the MSA regulations in terms of the employment of municipal managers and section 56 managers.</t>
  </si>
  <si>
    <t xml:space="preserve">(1) Simple count of number of signed performance agreements </t>
  </si>
  <si>
    <t>Municipal HR records</t>
  </si>
  <si>
    <t xml:space="preserve">Cumulative, year to date. 
Disaggregation note- Municipalities should be prepared to disaggregate this data in terms of women, youth and persons with disabilities upon request. </t>
  </si>
  <si>
    <t>C2 (GG)</t>
  </si>
  <si>
    <t>Number of ExCo or Mayoral Executive meetings held:</t>
  </si>
  <si>
    <t>The indicator measures the frequency of meetings of municipal Exco or Mayoral committee structures</t>
  </si>
  <si>
    <t xml:space="preserve">(1) Simple count of the number of Exco or Mayoral committee meetings held </t>
  </si>
  <si>
    <t>Committee minutes</t>
  </si>
  <si>
    <t xml:space="preserve">Cumulative, year to date. </t>
  </si>
  <si>
    <t>C3 (GG)</t>
  </si>
  <si>
    <t>Number of Council portfolio committee meetings held:</t>
  </si>
  <si>
    <t xml:space="preserve">This indicator ensures adherence to establishing and maintaining functional portfolio committees as per the MSA. </t>
  </si>
  <si>
    <t>(1) Simple count of the number of Council portfolio committee meetings held</t>
  </si>
  <si>
    <t>C4 (GG)</t>
  </si>
  <si>
    <t>Number of MPAC meetings held:</t>
  </si>
  <si>
    <t xml:space="preserve">The indicator monitors the frequency of meetings of MPAC committees to ensure oversight and accountability. </t>
  </si>
  <si>
    <t xml:space="preserve">(1) Simple count of the number of MPAC meetings held </t>
  </si>
  <si>
    <t>Council minutes</t>
  </si>
  <si>
    <t>C5 (GG)</t>
  </si>
  <si>
    <t>Number of recognised traditional leaders within your municipal boundary</t>
  </si>
  <si>
    <t xml:space="preserve">This indicator monitors the number of traditional leaders formally recognised by the municipal council. </t>
  </si>
  <si>
    <t xml:space="preserve">(1) Simple count of the number of recognised traditional leaders within a municipal boundary </t>
  </si>
  <si>
    <t>C6 (GG)</t>
  </si>
  <si>
    <t xml:space="preserve">Number of formal (minuted) meetings between the Mayor, Speaker and MM were held to deal with municipal matters: </t>
  </si>
  <si>
    <t xml:space="preserve">This indicator measures the frequency of meetings between the Mayor, Speaker, and MM on municipal matters. </t>
  </si>
  <si>
    <t>(1) Simple count of the number of formal (minuted) meetings between the Mayor, Speaker, and MM were held</t>
  </si>
  <si>
    <t>Meeting minutes</t>
  </si>
  <si>
    <t>C7 (GG)</t>
  </si>
  <si>
    <t>Number of formal (minuted) meetings - to which all senior managers were invited- held:</t>
  </si>
  <si>
    <t xml:space="preserve">This indicator monitors the inclusion of senior managers in formal (minuted) meetings </t>
  </si>
  <si>
    <t>This is a count of the number of formal (minuted) meetings to which all senior managers were invited. A senior manager is a municipal manager or acting municipal manager and includes managers directly accountable apointed in terms of section 56 of the Municipal Systems Act.</t>
  </si>
  <si>
    <t>(1) Simple count of the number of formal (minuted) meetings to which all senior managers were invited</t>
  </si>
  <si>
    <t>C8 (GG)</t>
  </si>
  <si>
    <t>Number of councillors completed training:</t>
  </si>
  <si>
    <t>The indicator provides a monitor of ongoing councillor development and training.</t>
  </si>
  <si>
    <t>(1) Simple count of the number of councillors that have received training</t>
  </si>
  <si>
    <t>Municipal Human Resource Division</t>
  </si>
  <si>
    <t xml:space="preserve">Cumulative, year to date. The Councillor should only be counted once irrespective of whether multiple training courses have been attended and completed by the individual. </t>
  </si>
  <si>
    <t>C9 (GG)</t>
  </si>
  <si>
    <t xml:space="preserve">Number of municipal officials completed training: </t>
  </si>
  <si>
    <t>The indicator provides a monitor of ongoing municipal official development and training.</t>
  </si>
  <si>
    <t>(1) Simple count of the number of municipal officials that have received training</t>
  </si>
  <si>
    <t xml:space="preserve">Cumulative, year to date. The municipal official should only be counted once irrespective of whether multiple training courses have been attended and completed by the individual. </t>
  </si>
  <si>
    <t>C10 (GG)</t>
  </si>
  <si>
    <t>Number of work stoppages occurring:</t>
  </si>
  <si>
    <t xml:space="preserve">The indicator measures municipal labour disputes with municipal employees that result in stoppages of work. </t>
  </si>
  <si>
    <t>(1) Simple count of number of work stoppages</t>
  </si>
  <si>
    <t>C11 (GG)</t>
  </si>
  <si>
    <t>Number of litigation cases instituted by the municipality:</t>
  </si>
  <si>
    <t>The indicator monitors legal disputes between the municipality and parties internal/external to the municipality</t>
  </si>
  <si>
    <t>(1) Simple count of litigation cases initiated by the municipality</t>
  </si>
  <si>
    <t xml:space="preserve">Municipal Legal department </t>
  </si>
  <si>
    <t>C12 (GG)</t>
  </si>
  <si>
    <t>Number of litigation cases instituted against the municipality:</t>
  </si>
  <si>
    <t xml:space="preserve">The indicator monitors legal disputes arising from external parties instituting litigation in terms of alleged legal transgressions on the part of the municipality. </t>
  </si>
  <si>
    <t>The number of litigation cases instituted against the municipality. Litigation is an action brought in court to enforce a particular right. It involves a series of steps that may lead to a court trial and ultimately a resolution of the matter.</t>
  </si>
  <si>
    <t>(1) Simple count of the number of cases of disputes initiated against the municipality</t>
  </si>
  <si>
    <t>C13 (GG)</t>
  </si>
  <si>
    <t>Number of forensic investigations instituted:</t>
  </si>
  <si>
    <t xml:space="preserve">The indicator monitors the frequency of forensic investigations as a particular means of investigating misconduct after it has occurred. </t>
  </si>
  <si>
    <t>(1) Simple count of the number of forensic investigations instituted by the municipality</t>
  </si>
  <si>
    <t>C14 (GG)</t>
  </si>
  <si>
    <t>Number of forensic investigations concluded:</t>
  </si>
  <si>
    <t xml:space="preserve">The number of forensic investigations conducted which have concluded. A forensic investigation is the gathering and analysis of all evidence in order to come to a conclusion about a suspect(s). In municipalities, the broad areas of misconduct that are investigated include irregular, wasteful and unauthorised expenditure; procurement irregularities; appointment irregularities; as well as cash theft, fraud, corruption and malicious administrative practices. This refers to investigations concluded. </t>
  </si>
  <si>
    <t>(1) Simple count of the number of forensic investigations concluded by the municipality</t>
  </si>
  <si>
    <t xml:space="preserve">Cumulative, year to date. The difference between C13 and C14 is that the previous indicator monitors active forensic investigations while this indicators tracked the number of forensic investigations concluded in the financial year to date. </t>
  </si>
  <si>
    <t>C15 (GG)</t>
  </si>
  <si>
    <t>Number of days of sick leave taken by employees:</t>
  </si>
  <si>
    <t>The indicator measures the total number of days of work lost to municipal employees taking sick leave. High levels of sick leave may have an effect on municipal productivity, particularly if it is concentrated or affects key posts.</t>
  </si>
  <si>
    <t>(1) Sum of the number of days of sick leave taken by each municipal employee</t>
  </si>
  <si>
    <t>Municipal Human Resource Management Systems</t>
  </si>
  <si>
    <t>C16 (GG)</t>
  </si>
  <si>
    <t>Number of permanent employees employed</t>
  </si>
  <si>
    <t>The number of permanent employees measures the scale of the municipalty's permanent staff contingent.</t>
  </si>
  <si>
    <t>(1) Simple count of the number of permanent employees</t>
  </si>
  <si>
    <t xml:space="preserve">Non-cumulative, as at the end of the quarter. The indicator is not being reported separately because it is redundant in relation to GG1.21. </t>
  </si>
  <si>
    <t xml:space="preserve">No </t>
  </si>
  <si>
    <t>C17 (GG)</t>
  </si>
  <si>
    <t>Number of temporary employees employed:</t>
  </si>
  <si>
    <t xml:space="preserve">The number of temporary employees employed at the end of the quarter measures the scale of the municipality's fixed-term staffing contingent at that point in time. </t>
  </si>
  <si>
    <t xml:space="preserve"> (1) Simple count of the number of temporary employees</t>
  </si>
  <si>
    <t>Non-cumulative, as at the end of the quarter.</t>
  </si>
  <si>
    <t>C18 (GG)</t>
  </si>
  <si>
    <t>Number of approved demonstrations in the municipal area:</t>
  </si>
  <si>
    <t xml:space="preserve">C88 Consultations 2020. </t>
  </si>
  <si>
    <t xml:space="preserve">The indicator monitors the citizens' adherence to municipal by-laws, protocols and relevant legislation in terms of receiving approval for demonstration within a municipal area. This reflects a formal channel for active citizenship and can be viewed in relation to incidents of reported protests that occurred without formal notice. </t>
  </si>
  <si>
    <t xml:space="preserve"> (1) Simple count of the number of approved demonstrations in the municipal area </t>
  </si>
  <si>
    <t>Cumulative, year to date. In some instances the approval will not rest with the municipality, but with the police or a magistrate. In such instances, municipalities should establish Standard Operating Procedures to source data on the number of approved demonstrations.</t>
  </si>
  <si>
    <t>C19 (GG)</t>
  </si>
  <si>
    <t>Number of recognised traditional and Khoi-San leaders in attendance (sum of) at all council meetings:</t>
  </si>
  <si>
    <t xml:space="preserve">The indicator monitors the participation of traditional leaders in council meetings within a municipality. This is one indication of public participation among a key group of cultural leaders. </t>
  </si>
  <si>
    <t>The number of recognised traditional and Khoi-San leaders in attendance (sum of) at all council meetings. A traditional leader is any person who, in terms of customary law of the traditional community concerned, holds a traditional leadership position, and is recognised in terms of Traditional Leadership and Governance Framework Act of 2003. A Khoi-San leader is a person recognised as a senior Khoi-San leader or a branch head in terms of section 10 and includes a regent, acting Khoi-San leader and deputy Khoi-San leader. "Recognised leaders" refer to those groups which the municipal council officially recognises within the municipal area. This includes designated representatives of recognised leaders.</t>
  </si>
  <si>
    <t xml:space="preserve"> (1) Sum of the number of traditional leaders in attendance at each council meeting held</t>
  </si>
  <si>
    <t>Council meeting minutes</t>
  </si>
  <si>
    <t xml:space="preserve">Cumulative of the year to date. The fourth quarter data should be equivalent to the first data element in GG2.2. Where designated representatives attend this is subject to the Standard Operating Procedure of the municipality for documenting and capturing this information. </t>
  </si>
  <si>
    <t>C20 (ENV)</t>
  </si>
  <si>
    <t>Number of permanent environmental health practitioners employed by the municipality:</t>
  </si>
  <si>
    <t xml:space="preserve">This indicator measures the number of environmental health practitioners employed in a permanent capacity at the municipality. It is considered in relation to the total number of posts. </t>
  </si>
  <si>
    <t>(1) Simple count of the number of permanent environmental health practitioners employed by the municipality</t>
  </si>
  <si>
    <t>Non-cumulative for the financial year, as at the time of reporting.</t>
  </si>
  <si>
    <t>C21 (ENV)</t>
  </si>
  <si>
    <t>Number of approved environmental health practitioner posts in the municipality</t>
  </si>
  <si>
    <t xml:space="preserve">This indicator measures the number of approved environmental health practitioner posts within the municipality as a measure of its planned capacity. This should ideally standardised per 10,000 of the population. </t>
  </si>
  <si>
    <t xml:space="preserve">The number of permanent environmental health practitioners on the approved municipal organogram. </t>
  </si>
  <si>
    <t>(1) Simple count of the number of permanent environmental health practitioner posts in the municpality</t>
  </si>
  <si>
    <t>C22 (GG)</t>
  </si>
  <si>
    <t>Number of Council meetings held:</t>
  </si>
  <si>
    <t xml:space="preserve">The indicator measures the frequency with which council meetings are held as an indication of the functional operations of the municipal government. </t>
  </si>
  <si>
    <t>(1) Simple count of the number of Council meetings held</t>
  </si>
  <si>
    <t>The measure is cumulative for the year to date. This compliance indicator is monitored quarterly and should be used as the 2nd data element in GG4.1 Percentage of councillors attending council meetings for quarter 4.</t>
  </si>
  <si>
    <t>C23 (GG)</t>
  </si>
  <si>
    <t>Number of disciplinary cases for misconduct relating to fraud and corruption:</t>
  </si>
  <si>
    <t xml:space="preserve">This indicator measures the frequency of disciplinary cases for misconduct relating to fraud and corruption within a municipality. Any misconduct related to dishonesty has the potential to be considered in relation to fraud and this indicators tracks the scale of alleged misconduct. </t>
  </si>
  <si>
    <t xml:space="preserve">(1) Simple count of the number of disciplinary cases for misconduct related to fraud and corruption </t>
  </si>
  <si>
    <t xml:space="preserve">Muncipal Legal department </t>
  </si>
  <si>
    <t xml:space="preserve">The measure is cumulative for the year to date for the total number of cases that have been active in the financial year. </t>
  </si>
  <si>
    <t>C24 (GG)</t>
  </si>
  <si>
    <t xml:space="preserve">Number of council meetings disrupted </t>
  </si>
  <si>
    <t xml:space="preserve">This indicator shows to what extent municipal business is delayed due to the disruption of council meetings. It is a measure of dysfunction at the level of council in terms of formal and informal municipal business that culminates in a disruption of the sitting of council. </t>
  </si>
  <si>
    <t>(1) Simple count of all Council meetings where a disruption occurred</t>
  </si>
  <si>
    <t>Council Meeting Minutes</t>
  </si>
  <si>
    <t xml:space="preserve">Cumulative for the year to date. The meeting has to sit and quorate first for it to be included as part of this indicator calculation. An incident should not be counted as a disruption if the meeting is able to sit and conclude its business in the same venue, with quorum, as part of the same original meeting. Only one disruption should be recorded per quorate meeting. </t>
  </si>
  <si>
    <t>C25 (GG)</t>
  </si>
  <si>
    <t xml:space="preserve">Number of protests reported </t>
  </si>
  <si>
    <t xml:space="preserve">A protest reported refers to an unauthorised protest specifically, and excludes approved demonstrations. An unauthorised protest is a public display of grievance or concern by a group of more than 15 people for which a written approval from the local municipality has not been obtained in advance. Reported incidents means every unique incident of protest which the municipality has received a direct or indirect report for, whether in-progress or after the fact, regardless of whether the protest was aimed at the municipality or not. </t>
  </si>
  <si>
    <t xml:space="preserve">Cumulative for the year to date. The object of protest should have no bearing on the capture and reporting of the incident. Refer to the municipal Standard Operating Procedure. </t>
  </si>
  <si>
    <t>C26 (GG)</t>
  </si>
  <si>
    <t>R-value of all tenders awarded</t>
  </si>
  <si>
    <t xml:space="preserve">The indicator monitors the R-value of tenders awarded by the municipality as an indication of the scale of outsourcing the work of the municipality. </t>
  </si>
  <si>
    <t xml:space="preserve">(1) Sum of the R-value of all tenders awarded by a municipality </t>
  </si>
  <si>
    <t>Municipal Financial records</t>
  </si>
  <si>
    <t xml:space="preserve">Cumulative for the year to date. Section 5.12.2 of the Accounting Officers Guide outlines the process to be followed by organ of state contracting for professional services using time-based contract. It states that payments for rates-based contracts should be based on agreed hourly, daily, or monthly rates for staff and on reimbursable items using actual expenses and or agreed unit prices. For this type of contract, the maximum amounts for total payments to be made, contingency allowance for unforeseen work, duration and provision for price adjustments should be used to determine the contract amount for the purposes of determining the R - value of the award. The indicator is not a measure of expenditure, but the award value. </t>
  </si>
  <si>
    <t>C27 (GG)</t>
  </si>
  <si>
    <t>Number of all awards made in terms of Section 36 of the MFMA Municipal Supply Chain Management Regulations:</t>
  </si>
  <si>
    <t xml:space="preserve">The indicator monitors the frequency with which the municipality does not follow normal Supply Chain Management processes in the awarding of tenders. It is also a requirement that such awards are tabled at Council meetings. </t>
  </si>
  <si>
    <t xml:space="preserve">(1) Simple count of the number of tenders awarded in terms of Section 36 of the MFMA Municipal Supply Chain Management Regulations </t>
  </si>
  <si>
    <t>Cumulative for the year to date.</t>
  </si>
  <si>
    <t>C28 (GG)</t>
  </si>
  <si>
    <t xml:space="preserve">R-value of all awards made in terms of Section 36 of the MFMA Municipal Supply Chain Management Regulations: </t>
  </si>
  <si>
    <t>The indicator monitors the R-value of all awards by the municipality which does not follow normal Supply Chain Management processes as an indication of the scale of awards.</t>
  </si>
  <si>
    <t xml:space="preserve">(1) Sum of the R-value of all tenders awarded in terms of Section 36 of the MFMA Municipal Supply Chain Management Regulations </t>
  </si>
  <si>
    <t>Cumulative for the year to date. Section 5.12.2 of the Accounting Officers Guide outlines the process to be followed by organ of state contracting for professional services using time-based contract. It states that payments for rates-based contracts should be based on agreed hourly, daily, or monthly rates for staff and on reimbursable items using actual expenses and or agreed unit prices. For this type of contract, the maximum amounts for total payments to be made, contingency allowance for unforeseen work, duration and provision for price adjustments should be used to determine the contract amount for the purposes of determining the R - value of the award. The indicator is not a measure of expenditure, but the award value.</t>
  </si>
  <si>
    <t>C29 (LED)</t>
  </si>
  <si>
    <t xml:space="preserve">Number of approved applications for rezoning a property for commercial purposes: </t>
  </si>
  <si>
    <t>This indicator monitors the frequency with which a municipality adjusts property classifications to that of commercial use. This is indicative of an intention to use land use or development rights for commercial purposes</t>
  </si>
  <si>
    <t xml:space="preserve">(1) Simple count of the number of applications for rezoning a property for commercial purposes approved </t>
  </si>
  <si>
    <t>C30 (GG)</t>
  </si>
  <si>
    <t xml:space="preserve">Number of business licenses approved: </t>
  </si>
  <si>
    <t xml:space="preserve">This indicator measures the amount of business licenses a municipality approves. It is indicative of both demand as well as potential 'red-tape' impediments to doing business. </t>
  </si>
  <si>
    <t>(1) Simple count of the number of business licenses approved</t>
  </si>
  <si>
    <t>C31 (GG)</t>
  </si>
  <si>
    <t>Number of approved posts in the municipality with regard to municipal infrastructure:</t>
  </si>
  <si>
    <t xml:space="preserve">This indicator monitors the number of approved posts related to municipal infrastructure within a muncipality as an indicator of municipal capability. Such posts are critical to delivery of large-scale capital projects and infrastructure development. </t>
  </si>
  <si>
    <t>(1) Simple count of the number of approved posts in the municipality with regard to municipal infrastructure</t>
  </si>
  <si>
    <t xml:space="preserve">This indicator can be used with the following indicator to calculate the vacancy rate for municipal infrastructure related posts within the municipality. </t>
  </si>
  <si>
    <t>C32 (GG)</t>
  </si>
  <si>
    <t xml:space="preserve">Number of positions filled with regard to municipal infrastructure: </t>
  </si>
  <si>
    <t xml:space="preserve">This indicator measures the number of filled posts with employees with job descriptions related to municipal infrastructure as an indicator of municipal capability. Such posts are critical to delivery of large-scale capital projects and infrastructure development. </t>
  </si>
  <si>
    <t>(1) Simple count of the number of municipal infrastructure positions filled</t>
  </si>
  <si>
    <t xml:space="preserve">This indicator can be used with the preceding indicator to calculate the vacancy rate for municipal infrastructure related posts within the municipality. Non-cumulative, as at the time of reporting. </t>
  </si>
  <si>
    <t>C33 (GG)</t>
  </si>
  <si>
    <t>Number of tenders over R200 000 awarded:</t>
  </si>
  <si>
    <t xml:space="preserve">This indicator monitors the frequency with which a municipality awards tenders above the value of R200 000. It is indicative of the frequency of tenders of a value above R200 000 are awarded.  </t>
  </si>
  <si>
    <t>(1) Simple count of the number of tenders over R200 000 awarded</t>
  </si>
  <si>
    <t>Municipal Financial Records</t>
  </si>
  <si>
    <t>C34 (GG)</t>
  </si>
  <si>
    <t xml:space="preserve">Number of months the Municipal Managers' position has been filled (not Acting): </t>
  </si>
  <si>
    <t xml:space="preserve">This indicator measures the continuous duration of time the municipality's Municipal Manager position has been filled. Continuity in senior posts is indicative or institutional stability and functional municipal administrations. </t>
  </si>
  <si>
    <t>(1) Simple count of the number of continuous months the Municipal Managers' position has been filled (not Acting)</t>
  </si>
  <si>
    <t xml:space="preserve">Non-cumulative, as at the time of reporting. </t>
  </si>
  <si>
    <t>C35 (GG)</t>
  </si>
  <si>
    <t xml:space="preserve">Number of months the Chief Financial Officers' position has been filled (not Acting): </t>
  </si>
  <si>
    <t xml:space="preserve">This indicator measures the continuous duration of time the municipality's Chief Financial Officer post has been filled. Continuity in senior posts is indicative or institutional stability and functional municipal administrations. </t>
  </si>
  <si>
    <t>The number of continuous months the Chief Financial Officers' post has been filled (not Acting).  A Chief Financial Officer has the primary responsibility for managing the municipality's finances, including financial planning, management of financial risks, record-keeping, and financial reporting.</t>
  </si>
  <si>
    <t>(1) Simple count of the number of months the Chief Financial Officer's position has been filled (not Acting)</t>
  </si>
  <si>
    <t>C36 (GG)</t>
  </si>
  <si>
    <t>Number of vacant posts of senior managers:</t>
  </si>
  <si>
    <t>This indicator measures the extent of vacancies in terms of the municipality's senior management posts.</t>
  </si>
  <si>
    <t>(1) Simple count of the number of vacant posts for senior managers</t>
  </si>
  <si>
    <t>C37 (GG)</t>
  </si>
  <si>
    <t>Number of approved posts in the treasury and budget office:</t>
  </si>
  <si>
    <t xml:space="preserve">This indicator measures the number of approved posts within a municipality's budget and treasury office as an indicator of intended municipal capacity. </t>
  </si>
  <si>
    <t>(1) Simple count of the number of approved post in the treasury and budget office</t>
  </si>
  <si>
    <t xml:space="preserve">This indicator can be used with the following indicator to calculate the vacancy rate for the budget and treasury office within the municipality. </t>
  </si>
  <si>
    <t>C38 (GG)</t>
  </si>
  <si>
    <t>Number of filled posts in the treasury and budget office:</t>
  </si>
  <si>
    <t xml:space="preserve">This indicator measures the number of the municipality's filled posts related to the treasury and budget office as an indicator of municipal capacity.  </t>
  </si>
  <si>
    <t>(1) Simple count of the number of filled posts in the treasury and budget office</t>
  </si>
  <si>
    <t xml:space="preserve">Non-cumulative, as at the time of reporting. This indicator can be used with the preceding indicator to calculate the vacancy rate for the budget and treasury office within the municipality. </t>
  </si>
  <si>
    <t>C39 (GG)</t>
  </si>
  <si>
    <t>Number of approved posts in the development and planning department:</t>
  </si>
  <si>
    <t xml:space="preserve">This indicator monitors the extent to which a municipality formally specifies approved posts within its development and planning department. It is an indicator of intended municipal capacity. </t>
  </si>
  <si>
    <t>(1) Simple count of the number of approved post in the development and planning department</t>
  </si>
  <si>
    <t xml:space="preserve">This indicator can be used with the following indicator  to calculate the vacancy rate for the planning department within the municipality. </t>
  </si>
  <si>
    <t>C40 (GG)</t>
  </si>
  <si>
    <t>Number of filled posts in the development and planning department</t>
  </si>
  <si>
    <t xml:space="preserve">This indicator monitors the extent to which a municipality fills posts within its development and planning department. It is an indicator of municipal capacity related to this function. </t>
  </si>
  <si>
    <t xml:space="preserve">The number of filled posts in the planning and development department. A development and planning department is charged with the planning function within the municipality. An approved job post refers to employment posts that have been developed in relation to the Municipal Structures Act of 1998 and the Municipal Finance Management Act of 2003, and has been approved by the Muncipal Manager. This only refers to approved posts that have been filled. </t>
  </si>
  <si>
    <t xml:space="preserve">Non-cumulative, as at the time of reporting. This indicator can be used with the preceding indicator to calculate the vacancy rate for the planning department within the municipality. </t>
  </si>
  <si>
    <t>C41 (GG)</t>
  </si>
  <si>
    <t>Number of approved engineer posts in the municipality:</t>
  </si>
  <si>
    <t xml:space="preserve">This indicator monitors the extent to which a municipality has formally specified engineering posts within its municipal structure. As a specialised and scarce skill, engineers are sought after for their key role in relation to infrastructure development. </t>
  </si>
  <si>
    <t>(1) Simple count of the number of approved engineer posts</t>
  </si>
  <si>
    <t xml:space="preserve">This indicator can be used with the indicator to calculate the vacancy rate for engineers within the municipality. </t>
  </si>
  <si>
    <t>C42 (GG)</t>
  </si>
  <si>
    <t>Number of registered engineers employed in approved posts</t>
  </si>
  <si>
    <t xml:space="preserve">This indicator monitors the extent to which a municipality has registered engineering capacity in its municipal structure. As a specialised and scarce skill, engineers are sought after for their key role in relation to infrastructure development. Registered engineers have formal professional registration and associated competencies. </t>
  </si>
  <si>
    <t>(1) Simple count of the number of registered engineers employed in approved posts</t>
  </si>
  <si>
    <t xml:space="preserve">Non-cumulative, as at the time of reporting. 
Disaggregation note- Municipalities should be prepared to disaggregate this data in terms of women, youth and persons with disabilities upon request. </t>
  </si>
  <si>
    <t>C43 (GG)</t>
  </si>
  <si>
    <t>Number of engineers employed in approved posts:</t>
  </si>
  <si>
    <t xml:space="preserve">This indicator monitors the extent to which a municipality has employed engineering capacity in its municipal structure. As a specialised and scarce skill, engineers are sought after for their key role in relation to infrastructure development. </t>
  </si>
  <si>
    <t>(1) Simple count of the number of engineers employed in approved posts</t>
  </si>
  <si>
    <t xml:space="preserve">Non-cumulative, as at the time of reporting. This indicator can be used with the earlier indicator to calculate the vacancy rate for engineers within the municipality. 
Disaggregation note- Municipalities should be prepared to disaggregate this data in terms of women, youth and persons with disabilities upon request. </t>
  </si>
  <si>
    <t>C44 (GG)</t>
  </si>
  <si>
    <t>Number of discliplinary cases in the municipality:</t>
  </si>
  <si>
    <t xml:space="preserve">This indicator measures the incidence of misconduct within the municipality by tracking the number of active disciplinary cases. </t>
  </si>
  <si>
    <t>(1) Simple count of the number of disciplinary cases</t>
  </si>
  <si>
    <t>C45 (GG)</t>
  </si>
  <si>
    <t>Number of finalised disciplinary cases:</t>
  </si>
  <si>
    <t xml:space="preserve">This indicator measures the number of disciplinary cases finalised within the municipality in the reporting period. It is an indicator of the municipality's ability to conclude formal disciplinary procedures and get on with the work of the municipal administration. </t>
  </si>
  <si>
    <t xml:space="preserve">The number of finalised disciplinary cases within the municipality. A disciplinary case is a formal procedure initiated in relation to alleged misconduct on the part of an employee which may result in a warning, sanction or dismissal. </t>
  </si>
  <si>
    <t>(1) Simple count of the number of finalised disciplinary cases</t>
  </si>
  <si>
    <t>C46 (ENV)</t>
  </si>
  <si>
    <t>Number of approved waste management posts in the municipality:</t>
  </si>
  <si>
    <t xml:space="preserve">This indicator monitors the extent to which a municipality has intended waste management capacity in its municipal structure.  This is an indicator of municipal capacity. </t>
  </si>
  <si>
    <t>(1) Simple count of the number of approved waste management posts in the municipality</t>
  </si>
  <si>
    <t xml:space="preserve">This indicator can be used with the following indicator to calculate the vacancy rate for waste management within the municipality. </t>
  </si>
  <si>
    <t>C47 (ENV)</t>
  </si>
  <si>
    <t>Number of waste management posts filled:</t>
  </si>
  <si>
    <t xml:space="preserve">This indicator monitors the extent to which a municipality has actual waste management capacity in its municipal structure.  This is an indicator of municipal capacity. </t>
  </si>
  <si>
    <t>(1) Simple count of the number of filled waste management posts</t>
  </si>
  <si>
    <t xml:space="preserve">Non-cumulative, as at the time of reporting. This indicator can be used with the preceding indicator to calculate the vacancy rate for waste management within the municipality. </t>
  </si>
  <si>
    <t>C48 (EE)</t>
  </si>
  <si>
    <t>Number of approved electrician posts in the municipality:</t>
  </si>
  <si>
    <t xml:space="preserve">This indicator monitors the extent to which a municipality has intended electrician capacity in its municipal structure. As a specialised and scarce skill, electricians are sought after for their key role in relation to electrical infrastructure. This is an indicator of municipal capacity. </t>
  </si>
  <si>
    <t>(1) Simple count of the number of approved electrician posts in the municipality</t>
  </si>
  <si>
    <t xml:space="preserve">This indicator can be used with the following indicator to calculate the vacancy rate for electricians within the municipality. </t>
  </si>
  <si>
    <t>C49 (EE)</t>
  </si>
  <si>
    <t>Number of electricians employed in approved posts:</t>
  </si>
  <si>
    <t xml:space="preserve">This indicator monitors the extent to which a municipality has employed electricians in its municipal structure. As a specialised and scarce skill, electricians are sought after for their key role in relation to electrical infrastructure. This is an indicator of municipal capacity. </t>
  </si>
  <si>
    <t>(1) Simple count of the number of electricians employed in approved posts</t>
  </si>
  <si>
    <t xml:space="preserve">Non-cumulative, as at the time of reporting. This indicator can be used with the preceding indicator to calculate the vacancy rate for electricians within the municipality. 
</t>
  </si>
  <si>
    <t>C50 (WS)</t>
  </si>
  <si>
    <t>Number of approved water and wastewater management posts in the municipality:</t>
  </si>
  <si>
    <t xml:space="preserve">This indicator monitors the extent to which a municipality has intended water and wastewater capacity in its municipal structure.  This is an indicator of intended municipal capacity in relation to this specialised function. </t>
  </si>
  <si>
    <t>(1) Simple count of the number of approved water and wastewater management posts in the municipality</t>
  </si>
  <si>
    <t xml:space="preserve">This indicator can be used with the following indicator to calculate the vacancy rate for water and wastewater positions within the municipality. </t>
  </si>
  <si>
    <t>C51 (WS)</t>
  </si>
  <si>
    <t>Number of filled water and wastewater management posts:</t>
  </si>
  <si>
    <t xml:space="preserve">This indicator monitors the extent to which a municipality has actual water and wastewater capacity in its municipal structure. This is an indicator of actual municipal capacity in relation to this specialised funciton. </t>
  </si>
  <si>
    <t>(1) Simple count of the number of filled water and wastewater management posts</t>
  </si>
  <si>
    <t xml:space="preserve">Non-cumulative, as at the time of reporting. This indicator can be used with the preceding indicator to calculate the vacancy rate for water and wastewater positions  within the municipality. </t>
  </si>
  <si>
    <t>C52 (HS)</t>
  </si>
  <si>
    <t>Number of maintained sports facilities</t>
  </si>
  <si>
    <t>This indicator monitors the number of municipality maintained sport facilities within a municipal area. It provides an indication of scale of this public recreational resource. It is formulated with the understanding that if it is maintained by the municipality, it is either owned by the municipality or the subject of agreement between the municipality and another party to afford public access.</t>
  </si>
  <si>
    <t>The number of sports facilities maintained by the municipality, inclusive of those owned by the municipality and those maintained by it through agreement for public access. A sports facility is defined by the CSIR Guidelines (2015) as "Active recreation areas including formally provided and maintained playing fields for soccer, rugby, hockey, etc.; playing courts; indoor sports halls and stadiums. May include ablution facilities, seating, parking, tuck shop and club house."</t>
  </si>
  <si>
    <t xml:space="preserve">(1) Simple count of the number of sports facilities maintained by the municipality
</t>
  </si>
  <si>
    <t>Municipal Parks and Recreation or relevant department</t>
  </si>
  <si>
    <t xml:space="preserve">A facility is inclusive of sports fields. All municipal sports fields would therefore be counted as “facilities”. </t>
  </si>
  <si>
    <t>C53 (HS)</t>
  </si>
  <si>
    <t>Square meters of maintained public outdoor recreation space</t>
  </si>
  <si>
    <t xml:space="preserve">This indicator measures the total land area (in square meters) of public outdoor recreation space maintained by the municipality. It provides an indication of the scale of outdoor recreation space. This data is also useful for spatialised analyses in terms of access and use of the facilities. </t>
  </si>
  <si>
    <t>Square meters of municipality maintained active outdoor space intended for recreational purposes refers to land owned by the municipality or maintained for public access through agreement with another party. Public recreation space is defined broadly to mean land and open space available to the public for recreation. Recreation space shall include only space that primarily serves a recreation purpose. Includes: parks, outdoor sports facilities and public open space. Does not include beaches, resorts and nature reserves. Does not include pedestrianised streets and sidewalks, but may include pedestrian walkways with primarily a recreational purpose. Facilities charging an access fee may still be regarded as 'public' provided that no other access criteria are applied (annual membership fee, club affiliations, etc.)</t>
  </si>
  <si>
    <t>(1) Sum of the total land area (in square meters) of public outdoor recreation space maintained by the municipality, in the reporting period</t>
  </si>
  <si>
    <t>Municipal Parks and Recreation or relevant department, Municipal GIS</t>
  </si>
  <si>
    <t>C54 (HS)</t>
  </si>
  <si>
    <t>Number of municipality-owned community halls</t>
  </si>
  <si>
    <t xml:space="preserve">This indicator measures the number of community halls owned by a municipality which are vital social and communal assets. Measuring the scale of these public facilities also gives an indication of the extent of the municipality's facility management responsibilities and can be useful to disaggregate spatially for lower level analyses and comparison. </t>
  </si>
  <si>
    <t>The number of municipality-owned community halls. A community hall is defined by the CSIR Guidelines for the Provision of Social Facilities in South African Settlements (2015) as a "Centre or hall for holding public meetings, training, entertainment and other functions and having a variety of facilities such as a kitchen, toilets, storage space, etc. which should be provided at nominal rates for hire, with rentals tied to socio-economic status of area to provide affordable service."</t>
  </si>
  <si>
    <t>(1) Simple count of the number of community halls owned by the municipality, in the reporting period</t>
  </si>
  <si>
    <t>Municipal Asset Register</t>
  </si>
  <si>
    <t xml:space="preserve">The count is on the basis of one 'community hall' per site. If a site has multiple halls of varying sizes, they are still counted as one in relation to the 'main hall'. </t>
  </si>
  <si>
    <t>C55(HS)</t>
  </si>
  <si>
    <t>Number of housing recipients issued with title deeds</t>
  </si>
  <si>
    <t xml:space="preserve">The provision of title deeds for subsidised housing is the most secure form of tenure and is integral to asset value formation for beneficiaries of subsidised housing. It is required for legal transfer once the requisite period has passed and is necessary as collateral for loans against the asset. This indicator will assist in determining the extent to which beneficiaries of state-subsidised housing have received title deeds from the municipality. </t>
  </si>
  <si>
    <t>The number of registered housing recipients issued with title deeds by the municipality. A title deed is a document that proves legal ownership of a property in South Africa. In this instance, a housing recipient is a registered beneficiary of state-subsidised housing delivered by housing programmes.</t>
  </si>
  <si>
    <t>A simple count of the (1) number of housing recipients issued with title deeds</t>
  </si>
  <si>
    <t>Municipal Housing Department or relevant department</t>
  </si>
  <si>
    <t xml:space="preserve">The number of issued title deeds will be function of the turnaround time with registrations and where the municipality has been given the responsibility to issue title deeds directly. </t>
  </si>
  <si>
    <t>C56 (EE)</t>
  </si>
  <si>
    <t>Number of customers provided with an alternative energy supply (e.g. LPG or paraffin or biogel according to supply level standards)</t>
  </si>
  <si>
    <t xml:space="preserve">This indicator monitors the amount of customers that have been provided with alternative energy supply within a municipal area. As alternative energy supplies may be provided where permanent electricity cannot be feasibly supplied in the short term and at cost to the municipality, it is useful to track this indicator as indicative of the scale of supply and in terms of municipal expenditure. </t>
  </si>
  <si>
    <t xml:space="preserve">The number of customers provided with an alternative energy supply (e.g. LPG or paraffin or biogel according to supply level standards). Alternative energy supply refers to the use of any energy sources, other than traditional fossil fuels (e.g. coal, gasoline, and natural gas). In this instance, this would only include alternative energy supply that has been provided or issued directly by the municipality as per determined minimum standards. A customer refers to anyone registered to receive access to electricity and/or energy from the municipality. 
</t>
  </si>
  <si>
    <t>(1) Simple count of the number of customers provided with alternative energy supply within the municipal area</t>
  </si>
  <si>
    <t>Municipal records/ Electricity department</t>
  </si>
  <si>
    <t xml:space="preserve">The indicator is non-cumulative. It counts only those unique customers assissted within the reporting period. </t>
  </si>
  <si>
    <t>C57 (EE)</t>
  </si>
  <si>
    <t>C58 (EE)</t>
  </si>
  <si>
    <t>Total non-technical electricity losses in MWh (estimate)</t>
  </si>
  <si>
    <t xml:space="preserve">This indicator monitors the total amount of electricity loss (in MWh) due to non-technical reasons within a municipal service area. Knowing the extent of non-technical losses gives an indication of the scale to which the infrastructure network is experiencing unidentified losses which may be indicative of the state of infastructure, theft or innacurate flows. </t>
  </si>
  <si>
    <t xml:space="preserve">Total non-technical electricity losses in MWh. Electricity loss is a measure of unaccounted for energy. Non-technical electricity losses are caused by actions external to the power system and consist primarily of electricity theft, faulty or inaccurate meters, and errors in accounting and record-keeping. Therefore, by its very nature this indicator will rely on stated assumptions. Municipalities are to generate a measure of non-technical electricity losess in MWh on the basis of their existing procedures in terms of Standard Operating Procedures, while documenting the assumptions or parameters that infrom such a measure. </t>
  </si>
  <si>
    <t xml:space="preserve">(1) The amount of non-technical electricity loss (in kWh) in a municipal service area </t>
  </si>
  <si>
    <t>Electricity department, municipal supplier database or energy trading databases or relevant departments</t>
  </si>
  <si>
    <t xml:space="preserve">This indicator is cumulative for the year. As this indicator is a measure of the amount of 'unaccounted' for electricity, the metric is furnished by the municipality on the basis of assumptions made in relation to indicator EE4.4. It is considered an 'estimate' and as an unaccounted for value is a calculation derived based on the difference within total losses between those calculated as technical losses and what remains as losses. </t>
  </si>
  <si>
    <t>C59 (EE)</t>
  </si>
  <si>
    <t>Number of municipal buildings that consume renewable energy</t>
  </si>
  <si>
    <t>The indicator demonstrates the municipality's commitment to consuming renewable energy and is indicative of an effort moving towards cleaner energy. Tracking the number of municipal buildings consuming own renewable energy generation will give an indication of the reach of this technology across buildings.</t>
  </si>
  <si>
    <t xml:space="preserve">The number of municipal buildings consuming own renewable electricity or embedded generation. Renewable electricity is understood as renewable own generation and/or embedded generation within municipal buildings themselves. Embedded generation refers to the small-scale production of power connected within the electricity distribution network, located close to the place of consumption. Renewable own generation is electricity generation technology which harnesses a naturally existing energy flux, such as wind, sun, heat, or tides, and converts that flux to electricity for specific own supply, not for sale to customers. Where embedded generation supplies a complex of free-standing structures, all individual structures can be counted as buildings. This is inclusive of buildings leased by the municipality, as well as municipality-owned buildings. </t>
  </si>
  <si>
    <t>(1) Simple count of the number of municipal buildings that generate their own renewable energy or are supplied by embedded generation.</t>
  </si>
  <si>
    <t xml:space="preserve">This indicator is non-cumulative. </t>
  </si>
  <si>
    <t>C60(WS)</t>
  </si>
  <si>
    <t>Total number of sewer connections</t>
  </si>
  <si>
    <t>This indicator is intended to measure the scale of connection responsibility that a municipality has to manage in the entire municipal area. This gives a measurement of the extent of a municipality's sewer operation.</t>
  </si>
  <si>
    <t>The total number of sewer connections in the municipal area. Sewer connection is any physical connection to a sewage disposal system or sewer system, whether direct or indirect, of a residence building, dwelling, dwelling unit, or other building, including individual units of multiple unit dwellings such as condominiums, townhouses, multiplexes, and apartment buildings.</t>
  </si>
  <si>
    <t>(1) Simple count of the total number of sewer connections within the municipal area</t>
  </si>
  <si>
    <t>WSA</t>
  </si>
  <si>
    <t xml:space="preserve">Sewer connections in this instance refers to formal sewer connections only. The total number of sewer connections is inclusive of any new connections completed within the reporting period. </t>
  </si>
  <si>
    <t>C61 (WS)</t>
  </si>
  <si>
    <t>Total number of chemical toilets in operation</t>
  </si>
  <si>
    <t>Many municipalities are relying on chemical toilets to address the rapid rise of informal settlements. Tracking the use and growth in the number of chemical toilets as a solution to informal settlements' sewerage issues will give a sense of what the ratios of short term service points and longer term provisions are within a municipal service area.</t>
  </si>
  <si>
    <t>The total number of chemical toilets in operation. A chemical toilet collects human excreta in a holding tank and uses chemicals to minimize odors. These toilets are usually, but not always, self-contained and movable. A chemical toilet is structured around a relatively small tank, which needs to be emptied frequently.</t>
  </si>
  <si>
    <t>(1) Simple count of the total number of chemical toilets in operation within a municipal service area</t>
  </si>
  <si>
    <t xml:space="preserve">The indicator is non-cumulative. It measures the number of chemical toilets in operation at a specific point in time. </t>
  </si>
  <si>
    <t>C62 (WS)</t>
  </si>
  <si>
    <t>Total number of Ventilation Improved Pit Toilets (VIPs)</t>
  </si>
  <si>
    <t>Many municipalities are relying on VIPs to address sanitation needs in rural areas far from sewer networks. Tracking the scale of VIPs measures the extent of these service points within a municipal service area as one specific typology.</t>
  </si>
  <si>
    <t>A VIP refers to a Ventilation Improve Pit Toilet which meets minumum standards in terms of the ventilation of the pit and toilet structure.</t>
  </si>
  <si>
    <t>(1) Simple count of the total number of VIPs within a municipal service area</t>
  </si>
  <si>
    <t>Based on the last available data within the municipal financial year.</t>
  </si>
  <si>
    <t>C63 (WS)</t>
  </si>
  <si>
    <t>Total volume of water delivered by water trucks</t>
  </si>
  <si>
    <t xml:space="preserve">With the increase in informality, municipalities are becoming more reliant on the delivery of water to informal settlements with water trucks, which is an expensive exercise. This indicator therefore monitors the total volume of water delivered by water truck to a municipality. </t>
  </si>
  <si>
    <t xml:space="preserve">The total volume of water (in kilolitres) delivered by water truck to a municipal area. A water truck is a vehicle designed with a water container for storing and transporting water for consumptive purposes. </t>
  </si>
  <si>
    <t>(1) Sum of the volume of water (in kilolitres) delivered by water truck within the municipal area</t>
  </si>
  <si>
    <t xml:space="preserve">This indicator is cumulative over the financial year. It is water for consumptive purposes and not in relation to use by the fire brigade. </t>
  </si>
  <si>
    <t>C64 (TR)</t>
  </si>
  <si>
    <t>R-value of all direct municipal vehicle operational costs for public transport</t>
  </si>
  <si>
    <t>Provides a measure of the overall direct operational costs of the municipal public transport fleet, as well as contracted vehicles within the municipal fleet. This indicator is useful in various calculations of the financial viability of the public transport service.</t>
  </si>
  <si>
    <t xml:space="preserve">The R-value of all direct municipal, and municipally-contracted, vehicle operational costs. Municipal vehicle operational costs refers to the costs off public transport vehicles that vary with vehicle usage, including fuel, tires, maintenance, repairs, and mileage-dependent depreciation costs. This is also inclusive of the staff and overhead operational costs. Municipality-contracted vehicles refer to fleets that are owned by private transport companies, but are operated by municipalities for public transport purposes. Any definitional clarification should be sought from the latest Division of Revenue Act as it relates to 'operational costs'.  </t>
  </si>
  <si>
    <t>(1) Sum of the R-value spent on all direct municipal vehicle operational costs for public transport within the municipal area, for the period of assessment</t>
  </si>
  <si>
    <t>Cumulative measure, for the year to date. This can be further disaggregated by vehicle type or category for lower level analysis.</t>
  </si>
  <si>
    <t>C65 (TR)</t>
  </si>
  <si>
    <t>Total number of scheduled public transport access points</t>
  </si>
  <si>
    <t xml:space="preserve">This indicator measures the total number of sheduled public transport access points within a municipal area. This gives an indication of the scale of access points for the public transport network managed by the municipality. It should be considered in relation to all scheduled public transport access points that are the responsibility of the municipality. </t>
  </si>
  <si>
    <t>The total number of scheduled public transport access points that are the responsibility of municipalities, which include bus and BRT services. Scheduled public transport service is that which provides access to the scheduled public transport services mentioned above, with a minimum service frequency of 30 minutes during the workday morning peak.</t>
  </si>
  <si>
    <t>(1) Simple count of the number of scheduled public transport service access points that are the responsibility of municipalities in the municipal area, for the period of assessment</t>
  </si>
  <si>
    <t>City GIS</t>
  </si>
  <si>
    <t>Non-cumulative. Public transport services which are not regularised (such as minibus taxis) or the responsibility of another sphere of government (e.g. commuter rail stations) are not included in this metric.</t>
  </si>
  <si>
    <t>C66 (TR)</t>
  </si>
  <si>
    <t>Number of passenger trips on scheduled municipal bus services</t>
  </si>
  <si>
    <t xml:space="preserve">C88 Consultations 2020 + 2022. </t>
  </si>
  <si>
    <t xml:space="preserve">The number of passenger trips is a common and core indicator of the performance of the public transport system. This data is critical for route and journey analyses of the public transport system. </t>
  </si>
  <si>
    <t>The number of operationalised passenger trips on scheduled municipal bus services, based on fare collection or trip capture on the system.</t>
  </si>
  <si>
    <t>(1) Simple count of the number of passenger trips taken on scheduled municipal bus services</t>
  </si>
  <si>
    <t xml:space="preserve">Cumulative indicator year to date. Excludes any public transport that does not generate verifiable ticket or passenger trip registrations. It is inclusive of all municipal bus services on municipality owned and contracted buses. A previous iteration of this indicator tracked weekday passenger trips but this was subsequently revised to be inclusive of all passenger trips on scheduled municipal bus services. </t>
  </si>
  <si>
    <t xml:space="preserve">C67 (FD) </t>
  </si>
  <si>
    <t>Number of paid full-time firefighters employed by the municipality</t>
  </si>
  <si>
    <t xml:space="preserve">This indicator monitors the extent to which a municipality employs firefighters on a paid, full-time basis, as indicative of the available municipal firefighting capacity. </t>
  </si>
  <si>
    <t>(1) Simple count of the number of paid full-time firefighters employed by the municipality</t>
  </si>
  <si>
    <t xml:space="preserve">The indicator is non-cumulative, so it measures the number of firefighters employed as at the end of the reporting period. Normalising the firefigher capacity to the population provides an international benchmark for firefighting capacity in terms of ISO 10.1. </t>
  </si>
  <si>
    <t>C68 (FD)</t>
  </si>
  <si>
    <t>Number of part-time and firefighter reservists in the service of the municipality</t>
  </si>
  <si>
    <t>This indicator monitors the extent to which a municipality utilises the services of part-time firefighters and reservists to service their municipal area. This is indicative of an active citizenry as well as supplemental capacity on which the municipality may rely as part of its firefighting response.</t>
  </si>
  <si>
    <t xml:space="preserve">The indicator is non-cumulative, so it measures the number of firefighters and reservists as at the end of the reporting period. Normalising the firefigher capacity to the population provides an international benchmark for firefighting capacity in terms of ISO 10.4. </t>
  </si>
  <si>
    <t>C69 (FD)</t>
  </si>
  <si>
    <t xml:space="preserve">Number of 'displaced persons' to whom the municipality delivered assistance </t>
  </si>
  <si>
    <t xml:space="preserve">This indicator monitors the extent to which a municipality offers assistance to displaced persons within their municipal area, regardless of their nationality. This is a measure of the scale of uptake of assistance offered in terms of displaced individuals, regardless of the origins or circumstances related to displacement. </t>
  </si>
  <si>
    <t>(1) Simple count of the number of displaced persons to whom the municipality delivered assistance</t>
  </si>
  <si>
    <t>Disaster Management Centre</t>
  </si>
  <si>
    <t xml:space="preserve">Non-cumulative, measured at the time of reporting. The indicator does not track the duration or extent of the assistance, only unique persons affected by disaster benefiting from some form of municipal assistance. The definition of 'displaced persons' is more inclusive than in relation to the number of those displaced as a result of disaster or extreme weather events as it inclusive of other social factors. 
Disaggregation note- Municipalities should be prepared to disaggregate this data in terms of women, youth and persons with disabilities upon request. </t>
  </si>
  <si>
    <t>C70 (FD)</t>
  </si>
  <si>
    <t>Number of volunteer responders in the service of the municipality</t>
  </si>
  <si>
    <t xml:space="preserve">This indicator monitors the extent to which a municipality utilises the services of volunteer responders to service their municipal area. This is indicative of an active citizenry as well as supplemental capacity on which the municipality may rely. This is in terms of the Disaster Management Act which provides for metropolitan or district municipalities to establish a unit of volunteers to participate in disaster management in the municipality. </t>
  </si>
  <si>
    <t>(1) Simple count of the volunteer responders registered with the municipality</t>
  </si>
  <si>
    <t>Municipal Human Resource Management Systems/ Disaster Management Division</t>
  </si>
  <si>
    <t xml:space="preserve">Non-cumulative. Normalising the volunteer responder capacity to the population provides an international benchmark for volunteer response. The indicator measures the number of volunteer responders as at the end of the reporting period. </t>
  </si>
  <si>
    <t>C71 (LED)</t>
  </si>
  <si>
    <t>Number of procurement processes where disputes were raised</t>
  </si>
  <si>
    <t xml:space="preserve">This indicator monitors the extent to which tendering processes within the municipality are delayed as a result of disputes based on the outcome of these processes. </t>
  </si>
  <si>
    <t>The number of procurement processes where disputes were raised within the municipality. A municipality typically allows service providers who were unsuccessful in the tender process 14 days to dispute the outcome of their bid. This process usually takes place before the letter of award is issued to the successful bidder.</t>
  </si>
  <si>
    <t>(1) Simple count of the number of procurement processes where disputes were raised</t>
  </si>
  <si>
    <t>Supply Chain Management Department</t>
  </si>
  <si>
    <t xml:space="preserve">Cumulative for the year. It measures the number of procurement processes, not the individual number of disputes. </t>
  </si>
  <si>
    <t>C72 (FD)</t>
  </si>
  <si>
    <t>Date of the last municipal Disaster Management Plan tabled at Council</t>
  </si>
  <si>
    <t xml:space="preserve">This indicator monitors the municipality's Disaster Management Plan as a proxy for municipal preparation, risk assessment and planning for disasters. Section 53 of the Disaster Management Act provides for the regular review and update of a Disaster Risk Management plan. The indicator tracks the last date of tabling of the Disaster Management Plan, regardless of which level the municipality's plan is currently at. </t>
  </si>
  <si>
    <t xml:space="preserve">The date (dd/mm/yyyy) of the last municipal Disaster Management Plan tabled at Council. A Disaster Management Plan is required in terms of Section 53 of the Disaster Management Act of 2002 and should be submitted to the National Disaster Management Centre by all relevant municipal organs of state and municipal entities in terms of the policy framework for disaster management. The tabling is inclusive of all three levels of Disaster Management Plans in terms of the disaster management policy framework. </t>
  </si>
  <si>
    <t>(1) Actual date (dd/mm/yyyy) of the last municipal Disaster Management Plan tabled at Council</t>
  </si>
  <si>
    <t>Municipal Records</t>
  </si>
  <si>
    <t>Each individual plan will convey the municipal readiness level and can be sourced as necessary. This is inclusive of Disaster Management Plans that are tabled as appendices to the Integrated Development Plan, in which case the date of IDP tabling should be included.</t>
  </si>
  <si>
    <t>C73 (FD)</t>
  </si>
  <si>
    <t>Number of structural fires occurring in informal settlements</t>
  </si>
  <si>
    <t xml:space="preserve">This indicator tracks the extent to which structural fires occur in areas considered by the municipality to be informal settlements. Informal settlements tend to have higher risk profiles for fires and the severity of incidents tends to be worse because of the density of areas and the difficulty accessing them from a firefighting perspective. Distinguishing between this type of structural fire incident may assist municipalities to better understand the nature of their incidence and appropriate strategies to reduce risk. </t>
  </si>
  <si>
    <t xml:space="preserve">The indicator measures the number of fires which occurred or originated in an area considered to be an informal settlement by the municipality and affected structures in that area. Structural fire incidents are defined as incidents of fire outbreaks in habitable structures, regardless of their formality (e.g. a fire on a formal structure within an area considered to be an informal settlement would still be counted as the indicator measures the number of fires).  </t>
  </si>
  <si>
    <t>(1) Simple count of the number of fire incidents occuring in informal settlement affecting structures in that area</t>
  </si>
  <si>
    <t>Fire department</t>
  </si>
  <si>
    <t xml:space="preserve">Cumulative for the year, quarter-on-quarter. This indicator should be considered a sub-measure of FE1.11(2). FE1.11 measures the percentage of response time, whereas this is a sub-measure of a specific type of structural fire incident. </t>
  </si>
  <si>
    <t>C74 (FD)</t>
  </si>
  <si>
    <t>Number of dwellings in informal settelements affected by structural fires (estimate)</t>
  </si>
  <si>
    <t xml:space="preserve">This indicator tracks the extent to which dwellings in informal settlements have been affected by fires. Informal settlements tend to have higher risk profiles for fires and the severity of incidents tends to be worse because of the density of areas and the difficulty accessing them from a firefighting perspective. Determing the scale of structural dwellings affected by fires assists municipalities to better understand the extent to which fires affect these areas and can assist in the identification of appropriate strategies to reduce risk. </t>
  </si>
  <si>
    <t xml:space="preserve">The indicator measures the estimated number of dwellings in an area considered to be an informal settlement by the municipality and affected by structural fires. 'Affected' in this context refers to structures which have sustained physical damage as a result of a fire. Structural fire incidents are defined as incidents of fire outbreaks in habitable structures, regardless of their formality (e.g. a fire on a formal structure within an area considered to be an informal settlement would still be counted as the indicator measures the number of fires).  </t>
  </si>
  <si>
    <t>(1) Estimated number of dwellings occuring in informal settlement affected by structural fires</t>
  </si>
  <si>
    <t>Fire department and relevant municipal department</t>
  </si>
  <si>
    <t xml:space="preserve">Cumulative for the year, quarter-on-quarter. It is not possible to have a comprehensive and up-to-date count of all dwellings in informal settlements. Therefore, this figure should draw on the municipality's best estimate of the number of affected dwellings, as per its standard operating procedures for determining the extent of affected dwellings. </t>
  </si>
  <si>
    <t>75 (FD)</t>
  </si>
  <si>
    <t>Number of people displaced within the municipal area</t>
  </si>
  <si>
    <t xml:space="preserve">Displacement is a severe form of disruption which deprives an individual of shelter and established social and economic relations. Monitoring the number of individuals considered displaced from within the municipal area is one indication of the scale of disruption which relates to the internal displacement effects arising from disasters, social conflcit or extreme weather events. </t>
  </si>
  <si>
    <t xml:space="preserve">The number of people within the municipal area displaced by natural or human-made disasters, conflict, situations of generalised violence or violations of human rights, as documented by the municipality. Please refer to the definition of disaster in terms of the Disaster Management Act. For the purpose of this indicator, a person displaced by conflict, disaster or extreme weather is someone who was forced or obliged to leave their home from within the municipal area as a result of any category of event. It refers to those individuals documented as known to the municipality and does not pre-suppose that any sphere of government is directly providing for these individuals, only that their displacement from within the municipal area is known. </t>
  </si>
  <si>
    <t>(1) Simple count of the number of people displaced from within the municipal area as documented by the municipality</t>
  </si>
  <si>
    <t>Municial Disaster Management or relevant department</t>
  </si>
  <si>
    <t xml:space="preserve">Cumulative for the year, quarter-on-quarter. Given the context and institutional arrangements in different municipalities, the exact protocols applied for sourcing data on displaced individuals related to disaster and extreme weather events may vary. Emphasis should be placed on the municipal standard operating procedures in this regard. 
Disaggregation note- Municipalities should be prepared to disaggregate this data in terms of women, youth and persons with disabilities upon request. </t>
  </si>
  <si>
    <t>C76 (LED)</t>
  </si>
  <si>
    <t>Number of SMMEs and informal businesses benefitting from municipal digitisation support programmes rolled out directly or in partnership with other stakeholders</t>
  </si>
  <si>
    <t>This indicator monitors the number of SMMEs and informal businesses benefitting from municipal digitisation support programmes rolled out directly or in partnership with other stakeholders.</t>
  </si>
  <si>
    <t>(1) Simple count of the number of SMMEs and informal businesses registered for municipal digitisation support programmes within the municipal area</t>
  </si>
  <si>
    <t>Cumulative, financial year to date.</t>
  </si>
  <si>
    <t>C77 (LED)</t>
  </si>
  <si>
    <t>B-BBEE Procurement Spend on Empowering Suppliers that are at least 51% black owned based</t>
  </si>
  <si>
    <t>This indicator monitors the municipality's R-value procurement spend on suppliers that are at least 51% black owned based</t>
  </si>
  <si>
    <t xml:space="preserve">The B-BBEE Procurement Spend on Empowering Suppliers that are at least 51% black owned based within the municipality. In May 2019 amendments were made to the Enterprise and Supplier Development Scorecard and are now in effect. The aim of the Preferential Procurement scorecard is to encourage the usage of black owned professional services and entrepreneurs as suppliers while inherently encouraging measured entities to empower themselves on the broad-based principles of B-BBEE. </t>
  </si>
  <si>
    <t xml:space="preserve">(1) Total R-value of B-BBEE Procurement Spend on suppliers that are at least 51% black owned based </t>
  </si>
  <si>
    <t xml:space="preserve">Cumulative, financial year to date. </t>
  </si>
  <si>
    <t>C78 (LED)</t>
  </si>
  <si>
    <t xml:space="preserve">B-BBEE Procurement Spend on  Empowering Suppliers that are at least 30% black women owned </t>
  </si>
  <si>
    <t xml:space="preserve">This indicator monitors the municipality's R-value procurement spend on suppliers that are at least 30% black women owned </t>
  </si>
  <si>
    <t xml:space="preserve">The B-BBEE Procurement Spend on Empowering Suppliers that are at least 30% black women owned based within the municipality. In May 2019 amendments were made to the Enterprise and Supplier Development Scorecard and are now in effect. The aim of the Preferential Procurement scorecard is to encourage the usage of black owned professional services and entrepreneurs as suppliers while inherently encouraging measured entities to empower themselves on the broad-based principles of B-BBEE. </t>
  </si>
  <si>
    <t xml:space="preserve">(1) Total R-value of B-BBEE Procurement Spend on suppliers that are at least 30% black women owned </t>
  </si>
  <si>
    <t>C79 (LED)</t>
  </si>
  <si>
    <t>B-BBEE Procurement Spend from all Empowering Suppliers based on the B-BBEE Procurement</t>
  </si>
  <si>
    <t>This indicator monitors the municipality's R-value procurement spend on all suppliers based on the B-BBEE Procurement</t>
  </si>
  <si>
    <t>The B-BBEE Procurement Spend on all Empowering Suppliers based within the municipality. In May 2019 amendments were made to the Enterprise and Supplier Development Scorecard and are now in effect. The aim of the Preferential Procurement scorecard is to encourage the usage of black owned professional services and entrepreneurs as suppliers while inherently encouraging measured entities to empower themselves on the broad-based principles of B-BBEE.</t>
  </si>
  <si>
    <t>(1) Total R-value of B-BBEE Procurement Spend on all suppliers</t>
  </si>
  <si>
    <t>C80 (LED)</t>
  </si>
  <si>
    <t>Date of the last Council adopted Development Charges policy</t>
  </si>
  <si>
    <t xml:space="preserve">A Development Charges policy is a way to approach the costs of large-scale developments in terms of the developer's contribution to bulk and connecting infrastructure required by the development. It is a source of revenue for municipalities. </t>
  </si>
  <si>
    <t xml:space="preserve">The date of the last Development Charges policy adopted by the municipal council. A 'Development Charge' is also known as a capital contribution, engingeering service contribution, bulk infrastructure connection levy or an impact fee (internationally). It is a once-off capital charge to recover the actual cost of external infrastructure required to accommodate the additional impact of a new development on engineering services. </t>
  </si>
  <si>
    <t>(1) dd/mm/yyyy of a Development Charges policy, or a policy that contains provisions for the levying of development charges within the municipality</t>
  </si>
  <si>
    <t>C81 (LED)</t>
  </si>
  <si>
    <t>Number of new business license applications</t>
  </si>
  <si>
    <t xml:space="preserve">This indicator monitors the number of new business applications received by the municipality. </t>
  </si>
  <si>
    <t>(1) Simple count of the number of new business license applications with the municipality</t>
  </si>
  <si>
    <t xml:space="preserve">Cumulative, financial year to date. The indicator is drawn from business licenses applications for the first time by the municipality. This does not track renewal applications. </t>
  </si>
  <si>
    <t>C82 (LED)</t>
  </si>
  <si>
    <t>Value of Commercial Projects Constructed by adding all of the estimated costs of construction values on building permits</t>
  </si>
  <si>
    <t xml:space="preserve">The indicator measures the value of all commercial construction projects from the costs of building permits. It is an estimate of economic activity related to municipality-registered commercial construction. </t>
  </si>
  <si>
    <t xml:space="preserve">Municipal construction permits require the capturing of estimated costs for construction. This indicator aggregates all of the estimated costs for the construction permits granted by the municipality. </t>
  </si>
  <si>
    <t>(1) Sum of the R-value of all construction cost estimates provided in construction permit applications</t>
  </si>
  <si>
    <t>Planning department</t>
  </si>
  <si>
    <t>C83 (LED)</t>
  </si>
  <si>
    <t>Number of building plans approved after first review</t>
  </si>
  <si>
    <t>This indicator monitors the quality of building plans that are submitted to the municipality in terms of how many are approved on the basis of their first review. Rejection of building plans due to a lack of understanding of the planning requirements contributes to a lack of investment and pipeline of projects, which effects the economy. By tracking the number of building plans approved on first review there is an indication of the scale of first review approval. The review process typically consists of one to three City reviews. At present, most projects require at least two reviews. The number of reviews will depend on the level and complexity of the review and the completeness of the submission. Projects with complete drawings and thorough responses to staff’s comments should meet the two-review time line. Measuring the number of projects approved on first review is an indicator of the ease of meeting building plan compliance provisions within the municipality.</t>
  </si>
  <si>
    <t xml:space="preserve">The building plan review process is a coordinated process for the review of projects and building plans which generally result in the issuance of a building permit. The process coordinates the review of staff representatives typically from Planning, Building, Engineering and Fire functions. This team reviews each project for compliance with applicable plans and code requirements. Where a building plan of any size, whether commercial or residential, is approved based on one round of municipal review, it is tracked for the purpose of this indicator.  </t>
  </si>
  <si>
    <t>(1) Simple count of the number of building plans approved after first review</t>
  </si>
  <si>
    <t>Building Development Management or relevant department</t>
  </si>
  <si>
    <t>Cumulative, financial year to date. This is inclusive of building plans less than 500 square meters, as well as those that are 500 square meters or more. Municipalities should be prepared to supply disaggregated measurements according to the legislated size distinctions, as well as for residential and commercial distinctions, on request.  It should be considered in conjunction with HS2.22, LED3.13, C84 and C98.</t>
  </si>
  <si>
    <t>C84(LED)</t>
  </si>
  <si>
    <t>Number of building plans submitted for review</t>
  </si>
  <si>
    <t xml:space="preserve">This indicator measures the total number of building plans that are submitted to the municipality. It is an indication of scale of building plan submissions, regardless of size. </t>
  </si>
  <si>
    <t xml:space="preserve">The total number of building plans submitted for review to the municipality. The building plan review process is coordinated process for the review of projects and building plans which, when adjudicated as “approved”, generally results in the issuance of a building permit. The process coordinates the review of staff representatives typically from Planning, Building, Engineering and Fire functions. This team reviews each project for compliance with applicable plans and code requirements. This indicator gives a measure of the scale of building plan submissions in total. </t>
  </si>
  <si>
    <t>(1) Simple count of the number of building plans submitted for review to the municipality</t>
  </si>
  <si>
    <t xml:space="preserve">Cumulative, financial year to date. This is inclusive of building plans less than 500 square meters, as well as those that are 500 square meters or more. Municipalities should be prepared to supply disaggregated measurements according to the legislated size distinctions, as well as for residential and commercial distinctions, on request.  </t>
  </si>
  <si>
    <t>C85(LED)</t>
  </si>
  <si>
    <t>Number of business licenses renewed</t>
  </si>
  <si>
    <t>This indicator monitors the extent to which business licenses are renewed within a municipal area.</t>
  </si>
  <si>
    <t xml:space="preserve">The number of business licenses renewed within the municipal area. Business licenses are permits issued by the municipality that allow individuals or companies to conduct business within the municipal area. It is the authorization to operate a business issued by the local government, in line with local by-laws and provisions. </t>
  </si>
  <si>
    <t>(1) Simple count of the number of business licenses renewed within the municipal area</t>
  </si>
  <si>
    <t>Cumulative, financial year to date</t>
  </si>
  <si>
    <t>C86 (LED)</t>
  </si>
  <si>
    <t>Number of households in the municipal area registered as indigent</t>
  </si>
  <si>
    <t xml:space="preserve">The number of households that have registered for indigent support/relief with the municipality is a measure of those who are not able to generate enough income from economic activities to sustain their households. This is indicative of the economic conditions within the municipality as well as an important consideration for municipal financial management purposes. </t>
  </si>
  <si>
    <t>This refers to the number of households on the muncipality's indigent register. An indigent register is a municipality administered list of households in need of economic relief/assistance. Those registered as indigent usually receive rates relief and the allocation of free basic services, including at least 6kl o free water per registered household per month and 50 kWh of electricity per registered household per month. Some municipalities provide more support than the above.</t>
  </si>
  <si>
    <t>Simple count of the number households on the municipality’s indigent register at the time of reporting.</t>
  </si>
  <si>
    <t>Indigent register or relevant department</t>
  </si>
  <si>
    <t xml:space="preserve">Non-cumulative, total as at the point of reporting at the end of the quarter. 
Disaggregation note- Municipalities should be prepared to disaggregate this data by household head in terms of women, youth and persons with disabilities upon request. </t>
  </si>
  <si>
    <t>C87 (LED)</t>
  </si>
  <si>
    <t>Number of firms in the formal sector split across 1-digit SIC codes</t>
  </si>
  <si>
    <t xml:space="preserve">This indicator monitors the number of formal business firms that are split across 1-digit SIC codes within the municipal area </t>
  </si>
  <si>
    <t>(1) Simple count of the number of firms in the formal sector split across 1-digit SIC codes within the municipal area</t>
  </si>
  <si>
    <t>National Treasury via SARS</t>
  </si>
  <si>
    <t xml:space="preserve">Only available nationally. Must be supplied to metros by National Treasury. </t>
  </si>
  <si>
    <t>C88 (LED)</t>
  </si>
  <si>
    <t>Number of businesses registered with the South African Revenue Service within the municipal area</t>
  </si>
  <si>
    <t xml:space="preserve">This indicator monitors the number of formal businesses registered with the South African Revenue Service (SARS) within the municipal area. This is indicative of the scale of formal businesses operating within the municipality and paying taxes. </t>
  </si>
  <si>
    <t>The number of businesses registered within the municipal area with SARS in terms of having submitted IT77 forms. This will include all businesses known to SARS with a physical address listed within the municipal area.</t>
  </si>
  <si>
    <t>(1) Simple count of the number of businesses registered to pay tax with SARS</t>
  </si>
  <si>
    <t>C89 (GG)</t>
  </si>
  <si>
    <t>Number of meetings of the Excutive or Mayoral Committee postponed due to lack of quorum</t>
  </si>
  <si>
    <t xml:space="preserve">This indicator monitors the number of meetings of the municipal executive or mayoral committee that were unable to sit because of insufficient attendance. </t>
  </si>
  <si>
    <t>This is the count of the number of Executive Committee (ExCo) or Mayoral Committee meetings that were not held owing to a lack of quorum. A Mayoral committee meeting is a meeting of the committee appointed by the Executive Mayor in terms of section 60 of the Structures ActAn Executive Committee refers to the members of Council elected to serve on an executive structure Chaired by the Mayor. This refers to meetings that were unable to proceed due to lack of attendance.</t>
  </si>
  <si>
    <t>(1) Simple count of the number of ExCo or Mayoral committee meetings that were postponed for lack of quorum</t>
  </si>
  <si>
    <t xml:space="preserve">Cumulative for the year to date. </t>
  </si>
  <si>
    <t>C90(ENV)</t>
  </si>
  <si>
    <t>Date of the last Climate Change Needs and Response Assessment tabled at Council</t>
  </si>
  <si>
    <t xml:space="preserve">This indicator records how recently the municipality has undertaken a Climate Change Needs and Response Assessment, considering the risks, vulnerabilities and response options available to the municipality. This assessment is a crucial informant to Climate Change response implementation planning and aligns closely with the provisions of the Disaster Management Act as it relates to undertaking comprehensive risk assessments. It is anticipated that this assessment would include a range of contextually informed indicators related to the current environmental, economic and social circumstances as they relate to Climate Change risks and vulnerabilities within the municipal area. </t>
  </si>
  <si>
    <t xml:space="preserve">A Climate Change Needs and Response Assessment is a systematic diagnostic exercise undertaken by the municipality at least once every five years to determine the risks, vulnerabilities, and Climate Change response options in place or available to the municipality. This indicator measures the date when the assessment is tabled at a Council meeting as a matter of public record for the attention of public representatives. </t>
  </si>
  <si>
    <t xml:space="preserve">(1) DD/MM/YYYY of the last Climate Change Needs and Response Assessment tabled at a Municipal Council meeting. </t>
  </si>
  <si>
    <t>Council Records</t>
  </si>
  <si>
    <t>The indicator is proposed based on the current provisions of the Disaster Management Act as it relates to needs and risk assessment, good practice and in anticipation of provisions within the draft Climage Change bill. Whether it is tabled as its own agenda item, as an annexure to another planning item, or in conjunction with the municipality's Climate Change Response Implementation Plan is not</t>
  </si>
  <si>
    <t>C91 (ENV)</t>
  </si>
  <si>
    <t>Date of the last Climate Change Response Implementation Plan tabled at Council</t>
  </si>
  <si>
    <t>This indicator records how recently the municipality has developed a Climate Change response implementation plan, setting out how it will employ strategies to address the needs, risks and vulnerabilities of the municipal area. This response implementation plan should draw directly from the needs and response assessment to inform municipal planning in relation to Climate Change over the medium-term. The implementation plan itself provides further basis for monitoring progress on Climate Change response.</t>
  </si>
  <si>
    <t xml:space="preserve">A Climate Change Needs and Response Implementation Plan sets out the strategies and responses that the municipality will be pursuing over the medium-term. This indicator measures the date when a response implementation plan is tabled at a Council meeting as a matter of public record for the attention of public representatives. </t>
  </si>
  <si>
    <t xml:space="preserve">(1) DD/MM/YYYY of the last Climate Change Response Implementation Plan tabled at a Municipal Council meeting. </t>
  </si>
  <si>
    <t>The indicator is proposed based on good practice and in anticipation of provisions within the draft Climage Change bill.</t>
  </si>
  <si>
    <t>C92(GG)</t>
  </si>
  <si>
    <t>Number of agenda items deferred to the next council meeting</t>
  </si>
  <si>
    <t>CoGTA Back to Basics. The indicator relates to MTSF Priority 1: Building a capable, ethical and development state. It is aligned to the Outcome- Functional, efficient and integrated government.</t>
  </si>
  <si>
    <t xml:space="preserve">This indicator shows to what extent municipal business is delayed due to the absence of councillors from council meetings or the concluding of the meeting without attending to all items, which gives an indication of the extent to which councillors are fulfilling their responsibilities as elected representatives of the municipality. Functional councils will process agenda items with resolutions or decisions rather than defer or leave unfinished business. Measuring the number of agenda items that are deferred to the next meeting is a proxy for dysfunction. </t>
  </si>
  <si>
    <t xml:space="preserve">The number of agenda items that have been deferred to the next council meeting because the council has failed to reach a quorum or withheld decisions on those items. Where multiple council meetings have been held, this is the sum total of those items deferred. This does not refer to agenda items referred to other structures, only items for which no decision or action is taken. </t>
  </si>
  <si>
    <t>(1) Sum total number of all council agenda items deferred to the next meeting</t>
  </si>
  <si>
    <t>Cumulative indicator, i.e. the reported figure in a given quarter should be the cumulative number of agenda items deferred since the start of the financial year. Therefore the Q4 figure will report on the total number of agenda items deferred across the entire financial year.</t>
  </si>
  <si>
    <t>C92(GG)(1)</t>
  </si>
  <si>
    <t>C93(FM)</t>
  </si>
  <si>
    <t>Number of awards made in terms of SCM Reg 32</t>
  </si>
  <si>
    <t>Financial Management indicator consultations, compliance in terms of MFMA SCM Reg 32 and MFMA Circular 96.</t>
  </si>
  <si>
    <t>To determine whether the use of "piggy back" contracts is justified and indicates the correct interpretation and application of MFM SCM Reg 32.</t>
  </si>
  <si>
    <t>This indicator measures the number of awards made by means of "piggy back" contracts. MFMA SCM Reg 32 refers to procurement of goods and services secured by other organs of state.</t>
  </si>
  <si>
    <t>Simple count of the number of awards made by means of "piggy back" contracts in terms of MFMA SCM Reg 32 which refers to procurement of goods and services secured by other organs of state.</t>
  </si>
  <si>
    <t>SCM Reporting</t>
  </si>
  <si>
    <t xml:space="preserve">The indicator is cumulative for the year to date. Quarter 4 reporting should reflect the total number of awards for the financial year. </t>
  </si>
  <si>
    <t>C93(FM)(1)</t>
  </si>
  <si>
    <t>C94(FM)</t>
  </si>
  <si>
    <t>Number of requests approved for deviation from approved procurement plan</t>
  </si>
  <si>
    <t>Financial Management indicator consultations, compliance in terms, MFMA Circular 62.</t>
  </si>
  <si>
    <t xml:space="preserve">This measures the municipality's ability to comply and execute the approved procurement plan with minimal deviation. It also assess the effectiveness of internal controls that ensures complete adherence to all SCM prescripts.
</t>
  </si>
  <si>
    <t>The indicator measures the number of requests approved for deviation from the municipality's approved procurement plan.
The indicator also provides the municipality with data on the reasons why the municipality has deviated from the approved procurement plan.</t>
  </si>
  <si>
    <t>Simple count of the number of requests approved for deviation from the municipality's approved procurement plan.</t>
  </si>
  <si>
    <t>C94(FM)(1)</t>
  </si>
  <si>
    <t>C95(FM)</t>
  </si>
  <si>
    <t>Number of residential properties in the billing system</t>
  </si>
  <si>
    <t>Financial Management indicator consultations</t>
  </si>
  <si>
    <t xml:space="preserve">The indicator provides a measure of the total number of properties registered as residential and reflected in the municipality's billing system. This number is useful as a measurement of the residential consumer population for comparative purposes. </t>
  </si>
  <si>
    <t xml:space="preserve">The indicator mesaures the number of unique properties zoned for residential purposes by the municipality that reflects on the billing system of the municipality. This includes residential properties that are zero-rated. </t>
  </si>
  <si>
    <t>Simple count of the number of residential properties in the billing system</t>
  </si>
  <si>
    <t>Municipal billing system</t>
  </si>
  <si>
    <t xml:space="preserve">If C95 and C96 are combined this should reflect the total number of properties reflected on the municipal billing system. This indicator applies to District municipalities insofar as they have a service function for which they bill residential properties. </t>
  </si>
  <si>
    <t>C95(FM)(1)</t>
  </si>
  <si>
    <t>C96(FM)</t>
  </si>
  <si>
    <t>Number of non-residential properties in the billing system</t>
  </si>
  <si>
    <t xml:space="preserve">The indicator provides a measure of the total number of properties registered as non- residential and reflected in the municipality's billing system. This number is useful as a measurement of the consumer population for comparative purposes. </t>
  </si>
  <si>
    <t xml:space="preserve">The indicator measures the number of unique properties zoned for non-residential purposes by the municipality that reflects on the billing system of the municipality. This includes non-residential properties that are zero-rated. </t>
  </si>
  <si>
    <t>Simple count of the number of non-residential properties in the billing system</t>
  </si>
  <si>
    <t xml:space="preserve">If C95 and C96 are combined this should reflect the total number of properties reflected on the municipal billing system.This indicator applies to District municipalities insofar as they have a service function for which they bill non-residential properties. </t>
  </si>
  <si>
    <t>C96(FM)(1)</t>
  </si>
  <si>
    <t>C97(FM)</t>
  </si>
  <si>
    <t>Number of properties in the valuation roll</t>
  </si>
  <si>
    <t xml:space="preserve">The indicator provides a measure of the total number of properties registered on the municipal valuation roll. This number is a useful measure of the total property population for the metropolitan area and is useful for comparative purposes. </t>
  </si>
  <si>
    <t xml:space="preserve">The indicator measures the number of unique properties reflected on the municipal valuation roll. This includes residential properties that are zero-rated and draws from Supplementary valuation rolls in years between official valuations. </t>
  </si>
  <si>
    <t>Simple count of the properties on the official municipal valuation roll</t>
  </si>
  <si>
    <t>Municipal valuation roll</t>
  </si>
  <si>
    <t xml:space="preserve">This compliance indicator should include non-residential properties distinct from data element HS2.2(1) which only measures residential properties on the valuation roll. </t>
  </si>
  <si>
    <t>C97(FM)(1)</t>
  </si>
  <si>
    <t>C98(LED)</t>
  </si>
  <si>
    <t>Number of building plan applications approved</t>
  </si>
  <si>
    <t xml:space="preserve">C88 Task Team Consultations 2022. </t>
  </si>
  <si>
    <t xml:space="preserve">This indicator measures the number of building plans that are approved by the municipality. It is an indication of the amount of building plan approvals, regardless of size. This is a useful throughput measure that can be read in conjunction with other building plan processing efficiency indicators. </t>
  </si>
  <si>
    <t xml:space="preserve">The number of building plans approved by the municipality. The building plan review process is a coordinated process for the review of projects and building plans which, when adjudicated as “approved”,  generally results in the issuance of a building permit. An approved building plan application excludes those applications that receive an “amendment letter” or “date of first refusal. </t>
  </si>
  <si>
    <t>(1) Simple count of the number of building plan applications approved by the municipality</t>
  </si>
  <si>
    <t>C98(LED)(1)</t>
  </si>
  <si>
    <t>C99(EE)</t>
  </si>
  <si>
    <t xml:space="preserve">Number of electricity connection applications received </t>
  </si>
  <si>
    <t>C88 TWG Consultations 2021</t>
  </si>
  <si>
    <t xml:space="preserve">This indicator monitors tracks the number of new electricity connection applications received by the municipality is an indicator of demand for municipal electricity supply within the municipal area. </t>
  </si>
  <si>
    <t xml:space="preserve">The number of new electricity connection applications received by the municipality. This measures only the new applications received by the municipality, regardless of whether they are ‘valid’ or complete. </t>
  </si>
  <si>
    <t xml:space="preserve">(1) Simple count of the number of new electricity connection applications received </t>
  </si>
  <si>
    <t>Electricity Department</t>
  </si>
  <si>
    <t>C99(EE)(1)</t>
  </si>
  <si>
    <t>No.</t>
  </si>
  <si>
    <t>Compliance questions</t>
  </si>
  <si>
    <t>M</t>
  </si>
  <si>
    <t>I</t>
  </si>
  <si>
    <t>D</t>
  </si>
  <si>
    <t xml:space="preserve">L </t>
  </si>
  <si>
    <t>Q1.</t>
  </si>
  <si>
    <t>Does the municipality have an approved Performance Management Framework?</t>
  </si>
  <si>
    <t>N</t>
  </si>
  <si>
    <t>Y</t>
  </si>
  <si>
    <t>Q2.</t>
  </si>
  <si>
    <t xml:space="preserve">Has the IDP been adopted by Council by the target date? </t>
  </si>
  <si>
    <t>Q3.</t>
  </si>
  <si>
    <t xml:space="preserve">Does the municipality have an approved LED Strategy? </t>
  </si>
  <si>
    <t>Q4.</t>
  </si>
  <si>
    <t>What are the main causes of work stoppage in the past quarter by type of stoppage?</t>
  </si>
  <si>
    <t>Q5.</t>
  </si>
  <si>
    <t>How many public meetings were held in the last quarter at which the Mayor or members of the Mayoral/Executive committee provided a report back to the public?</t>
  </si>
  <si>
    <t>Q6.</t>
  </si>
  <si>
    <t xml:space="preserve">When was the last scientifically representative community feedback survey undertaken in the municipality?  </t>
  </si>
  <si>
    <t>Q7.</t>
  </si>
  <si>
    <t>What are the biggest causes of complaints or dissatisfaction from the community feedback survey? Indicate the top four issues in order of priority.</t>
  </si>
  <si>
    <t>Q8.</t>
  </si>
  <si>
    <t>Please list the locality, date and cause of each incident of protest within the municipal area during the reporting period:</t>
  </si>
  <si>
    <t>Q9.</t>
  </si>
  <si>
    <t xml:space="preserve">Does the municipality have an Internal Audit Unit? </t>
  </si>
  <si>
    <t>Q10.</t>
  </si>
  <si>
    <t>Is there a dedicated position responsible for internal audits?</t>
  </si>
  <si>
    <t>Q11.</t>
  </si>
  <si>
    <t xml:space="preserve">Is the internal audit position filled or vacant? </t>
  </si>
  <si>
    <t>Q12.</t>
  </si>
  <si>
    <t xml:space="preserve">Has an Audit Committee been established? If so, is it functional? </t>
  </si>
  <si>
    <t>Q13.</t>
  </si>
  <si>
    <t>Has the internal audit plan been approved by the Audit Committee?</t>
  </si>
  <si>
    <t>Q14.</t>
  </si>
  <si>
    <t xml:space="preserve">Has an Internal Audit Charter and Audit Committee charter been approved and adopted? </t>
  </si>
  <si>
    <t>Q15.</t>
  </si>
  <si>
    <t xml:space="preserve">Does the internal audit plan set monthly targets? </t>
  </si>
  <si>
    <t xml:space="preserve">Q16. </t>
  </si>
  <si>
    <t xml:space="preserve">How many monthly targets in the internal audit plan were not achieved? </t>
  </si>
  <si>
    <t>Q17.</t>
  </si>
  <si>
    <t>Does the Municipality have a dedicated SMME support unit or facility in place either directly or in partnership with a relevant roleplayer?</t>
  </si>
  <si>
    <t>Q18.</t>
  </si>
  <si>
    <t xml:space="preserve">What economic incentive policies adopted by Council does the municipality have by date of adoption? </t>
  </si>
  <si>
    <t>Q19.</t>
  </si>
  <si>
    <t>Is the municipal supplier database aligned with the Central Supplier Database?</t>
  </si>
  <si>
    <t>Q20.</t>
  </si>
  <si>
    <t xml:space="preserve">What is the number of steps a business must comply with when applying for a construction permit before final document is received? </t>
  </si>
  <si>
    <t>Q21.</t>
  </si>
  <si>
    <t>What is the organisational location of the disaster risk management function within your municipality? (Specify the placement and highest level filled post within it).</t>
  </si>
  <si>
    <t>Q22</t>
  </si>
  <si>
    <t>Please list the name of the structure and date of every meeting of an official IGR structure that the municipality participated in this quarter:</t>
  </si>
  <si>
    <t>Q23.</t>
  </si>
  <si>
    <t>Where is the organisational responsibility for the IGR support function located within the municipality (inclusive of the reporting line)?</t>
  </si>
  <si>
    <t>Q24.</t>
  </si>
  <si>
    <t xml:space="preserve">Is the MPAC functional? List the reasons why if the answer is not 'Yes'. </t>
  </si>
  <si>
    <t>Q25.</t>
  </si>
  <si>
    <t>Has a report by the Executive Committee on all decisions it has taken been submitted to Council this financial year?</t>
  </si>
  <si>
    <t>Report Details</t>
  </si>
  <si>
    <t>Municpal Details</t>
  </si>
  <si>
    <t>Name of Municipality</t>
  </si>
  <si>
    <t>Municipal Code (e.g EC141)</t>
  </si>
  <si>
    <t>Data Key</t>
  </si>
  <si>
    <t>Data to be populated at the point of planning (once annually)</t>
  </si>
  <si>
    <t>Data to be populated at the point of reporting (as at current quarter/annual)</t>
  </si>
  <si>
    <t>Do not fill. Indicator value based on an automated calculation of the data elements</t>
  </si>
  <si>
    <t>Do not fill. Black cells not to be populated (kept blank)</t>
  </si>
  <si>
    <t>C88 Code</t>
  </si>
  <si>
    <t>Description</t>
  </si>
  <si>
    <t>Baseline (Annual Performance previous financial year)</t>
  </si>
  <si>
    <t>Medium term target (term of government)</t>
  </si>
  <si>
    <t xml:space="preserve">Annual target </t>
  </si>
  <si>
    <t>1st Quarter Planned output as per SDBIP</t>
  </si>
  <si>
    <t>1st Quarter Actual output</t>
  </si>
  <si>
    <t>2nd Quarter Planned output as per SDBIP</t>
  </si>
  <si>
    <t>2nd Quarter Actual output</t>
  </si>
  <si>
    <t>3rd Quarter Planned output as per SDBIP</t>
  </si>
  <si>
    <t>3rd Quarter Actual output</t>
  </si>
  <si>
    <t>4th Quarter/ Annual Planned performance</t>
  </si>
  <si>
    <t>4th Quarter/ Annual Actual performance</t>
  </si>
  <si>
    <t>Variation</t>
  </si>
  <si>
    <t>Reason(s) for variation</t>
  </si>
  <si>
    <t>Remedial action/ Steps taken to improve performance</t>
  </si>
  <si>
    <t>Reasons for no data, if not provided</t>
  </si>
  <si>
    <t>Steps undertaken, or to be undertaken, to provide data in the future</t>
  </si>
  <si>
    <t>Estimated date when data will be available</t>
  </si>
  <si>
    <t>OUTPUT INDICATORS FOR QUARTERLY REPORTING</t>
  </si>
  <si>
    <t>Percentage of reported pothole complaints resolved within standard municipal response time</t>
  </si>
  <si>
    <t>(1) Number of pothole complaints resolved within the standard time after being reported</t>
  </si>
  <si>
    <t>Average time taken to finalise business license applications</t>
  </si>
  <si>
    <t xml:space="preserve">(1) Sum of the total working days per business application finalised  </t>
  </si>
  <si>
    <t>(2) Number of business applications finalised</t>
  </si>
  <si>
    <t>Percentage of official complaints responded to through the municipal complaint management system</t>
  </si>
  <si>
    <t>COMPLIANCE INDICATORS FOR QUARTERLY REPORTING</t>
  </si>
  <si>
    <t>C1</t>
  </si>
  <si>
    <t>C2</t>
  </si>
  <si>
    <t>C3</t>
  </si>
  <si>
    <t>C4</t>
  </si>
  <si>
    <t>C6</t>
  </si>
  <si>
    <t>C7</t>
  </si>
  <si>
    <t>C8</t>
  </si>
  <si>
    <t>C9</t>
  </si>
  <si>
    <t>C10</t>
  </si>
  <si>
    <t>C11</t>
  </si>
  <si>
    <t>C12</t>
  </si>
  <si>
    <t>C13</t>
  </si>
  <si>
    <t>C14</t>
  </si>
  <si>
    <t>C15</t>
  </si>
  <si>
    <t>C17</t>
  </si>
  <si>
    <t>C18</t>
  </si>
  <si>
    <t>C19</t>
  </si>
  <si>
    <t>C20</t>
  </si>
  <si>
    <t>C22</t>
  </si>
  <si>
    <t>C23</t>
  </si>
  <si>
    <t>C24</t>
  </si>
  <si>
    <t>C25</t>
  </si>
  <si>
    <t>C26</t>
  </si>
  <si>
    <t>C27</t>
  </si>
  <si>
    <t>C28</t>
  </si>
  <si>
    <t>C29</t>
  </si>
  <si>
    <t>C30</t>
  </si>
  <si>
    <t>C32</t>
  </si>
  <si>
    <t>C33</t>
  </si>
  <si>
    <t>C34</t>
  </si>
  <si>
    <t>C35</t>
  </si>
  <si>
    <t>C36</t>
  </si>
  <si>
    <t>C38</t>
  </si>
  <si>
    <t>C40</t>
  </si>
  <si>
    <t>C42</t>
  </si>
  <si>
    <t>C43</t>
  </si>
  <si>
    <t>C44</t>
  </si>
  <si>
    <t>C45</t>
  </si>
  <si>
    <t>C47</t>
  </si>
  <si>
    <t>C49</t>
  </si>
  <si>
    <t>C51</t>
  </si>
  <si>
    <t>C56</t>
  </si>
  <si>
    <t>C57</t>
  </si>
  <si>
    <t>C58</t>
  </si>
  <si>
    <t>C59</t>
  </si>
  <si>
    <t>C61</t>
  </si>
  <si>
    <t>C63</t>
  </si>
  <si>
    <t>C67</t>
  </si>
  <si>
    <t>C68</t>
  </si>
  <si>
    <t>C69</t>
  </si>
  <si>
    <t>C71</t>
  </si>
  <si>
    <t>C73</t>
  </si>
  <si>
    <t>C74</t>
  </si>
  <si>
    <t>C76</t>
  </si>
  <si>
    <t>C77</t>
  </si>
  <si>
    <t>C78</t>
  </si>
  <si>
    <t>C79</t>
  </si>
  <si>
    <t>C84</t>
  </si>
  <si>
    <t>C86</t>
  </si>
  <si>
    <t>C89</t>
  </si>
  <si>
    <t>C92</t>
  </si>
  <si>
    <t>C93</t>
  </si>
  <si>
    <t>C94</t>
  </si>
  <si>
    <t>C98</t>
  </si>
  <si>
    <t>OUTPUT INDICATORS FOR ANNUAL REPORTING</t>
  </si>
  <si>
    <t>OUTCOME INDICATORS FOR ANNUAL REPORTING</t>
  </si>
  <si>
    <t>Percentage of drinking water samples complying to SANS241</t>
  </si>
  <si>
    <t>COMPLIANCE INDICATORS FOR ANNUAL REPORTING</t>
  </si>
  <si>
    <t>C5</t>
  </si>
  <si>
    <t>C21</t>
  </si>
  <si>
    <t>C31</t>
  </si>
  <si>
    <t>C37</t>
  </si>
  <si>
    <t>C39</t>
  </si>
  <si>
    <t>C41</t>
  </si>
  <si>
    <t>C46</t>
  </si>
  <si>
    <t>C48</t>
  </si>
  <si>
    <t>C50</t>
  </si>
  <si>
    <t>C52</t>
  </si>
  <si>
    <t>C53</t>
  </si>
  <si>
    <t>C54</t>
  </si>
  <si>
    <t>C60</t>
  </si>
  <si>
    <t>C62</t>
  </si>
  <si>
    <t>C95</t>
  </si>
  <si>
    <t>C96</t>
  </si>
  <si>
    <t>C97</t>
  </si>
  <si>
    <t>COMPLIANCE QUESTIONS FOR ANNUAL REPORTING</t>
  </si>
  <si>
    <t>Q16.</t>
  </si>
  <si>
    <t>SIGNED: MUNICIPAL MANAGER</t>
  </si>
  <si>
    <t>DATE</t>
  </si>
  <si>
    <t>C64</t>
  </si>
  <si>
    <t>C65</t>
  </si>
  <si>
    <t>C81</t>
  </si>
  <si>
    <t>C83</t>
  </si>
  <si>
    <t>C85</t>
  </si>
  <si>
    <t>C99</t>
  </si>
  <si>
    <t>C80</t>
  </si>
  <si>
    <t>C82</t>
  </si>
  <si>
    <t>C70</t>
  </si>
  <si>
    <t>75</t>
  </si>
  <si>
    <t>C72</t>
  </si>
  <si>
    <t>C90</t>
  </si>
  <si>
    <t>C91</t>
  </si>
  <si>
    <t>Musina</t>
  </si>
  <si>
    <t>Thulamela</t>
  </si>
  <si>
    <t>Period for this report (The period on which you are reporting)</t>
  </si>
  <si>
    <t>Date (i.e. date on which this report was written, DD/MM/YYYY)</t>
  </si>
  <si>
    <t>Name of person completing this report (Person Capturing)</t>
  </si>
  <si>
    <t>Phone number of person completing this report (Person Capturing)</t>
  </si>
  <si>
    <t>Email address of the person completing this report (Person Capturing)</t>
  </si>
  <si>
    <t>Provinces</t>
  </si>
  <si>
    <t>Categories</t>
  </si>
  <si>
    <t>Periods</t>
  </si>
  <si>
    <t>...</t>
  </si>
  <si>
    <t>…</t>
  </si>
  <si>
    <t>Category of Municipality</t>
  </si>
  <si>
    <t>Quick Links</t>
  </si>
  <si>
    <t>Total Priority</t>
  </si>
  <si>
    <t>Total</t>
  </si>
  <si>
    <t>Percentage Priority</t>
  </si>
  <si>
    <t>Quarterly Outputs</t>
  </si>
  <si>
    <t>Annual Outputs</t>
  </si>
  <si>
    <t>Annual Outcomes</t>
  </si>
  <si>
    <t>Quarterly Compliance</t>
  </si>
  <si>
    <t>Annual Compliance</t>
  </si>
  <si>
    <t>Annual Questions</t>
  </si>
  <si>
    <t>1-Percentage Total</t>
  </si>
  <si>
    <t>1-Percentage Priority</t>
  </si>
  <si>
    <t>Filled %</t>
  </si>
  <si>
    <t>Type of Executive System</t>
  </si>
  <si>
    <t>Collective executive system</t>
  </si>
  <si>
    <t>Mayoral executive system</t>
  </si>
  <si>
    <t>Plenary executive system</t>
  </si>
  <si>
    <t>Executive systems</t>
  </si>
  <si>
    <t>All Indicators
% Complete</t>
  </si>
  <si>
    <t>Priority Indicators
% Complete</t>
  </si>
  <si>
    <t>Priority Indicator</t>
  </si>
  <si>
    <t>Cells highlight  indicators</t>
  </si>
  <si>
    <t>Cells highlight indicators</t>
  </si>
  <si>
    <t>2024/25 Q1</t>
  </si>
  <si>
    <t>2024/25 Q2</t>
  </si>
  <si>
    <t>2024/25 Q3</t>
  </si>
  <si>
    <t>2024/25 Q4 / Annual</t>
  </si>
  <si>
    <t>2024/25 Planning</t>
  </si>
  <si>
    <t xml:space="preserve">The indicator is cumulative over the quarters of a financial year. It only considers applications processed (concluded) between the start and end of the financial year, even though some applications may have been submitted (started) in the preceding financial year. Applications in process should not feature within the indicator. </t>
  </si>
  <si>
    <t>The denominator is cumulative for the financial year based on processed applications concluded within that financial year. This is inclusive of all categories of application. This is a demand driven indicator and so the municipality cannot control the number of applications received, but it can put in place protocols to ensure timeous processing standards in relation to the applications.</t>
  </si>
  <si>
    <t xml:space="preserve">This indicator measures the reliance of municipal residents on FBE for access to electricity by measuring how much of electricity provided by the municipality in MWh is subsidised through FBE. In other words, this indicator measures the extent of free electricity provided by the municipality to its residents as a percentage of the overall total amount of electricity sold to residential customers. This is inclusive of free allocations to indigent households. FBE is an amount of electricity determined by municipal policy provided on a monthly basis for free with the aim of assisting poor households to meet basic needs. Depending on the municipal policy, FBE may or may not be targeted exclusively at poor households. </t>
  </si>
  <si>
    <t xml:space="preserve">The total amount of municipal electricity provided (in MWh) for the residential customer category in total for the period. This is inclusive of all electricity sold to residential customers as well as all electricity provided as "free" to residential customers. </t>
  </si>
  <si>
    <t xml:space="preserve">Once an unplanned outage has occurred, the municipality should strive to restore power to the affected groups as soon as possible. Quick turn around implies greater reliability of the municipal electricity service. This indicator applies one out of five possible standards set in terms of NRS 047 to determine whether it is responsive to unplanned electricity outages. </t>
  </si>
  <si>
    <t xml:space="preserve">The proportion of unplanned electricity outages where at least 98% of the customers affected by the outage have their electricity supply restored with 24 hours of the incident. The industry standard NRS 047 specifies the restoration of electricity supply to differing proportions of affected customers within the standards of 1.5, 3.5, 7.5, 24 and 168 hours or less. This indicator tracks the 24 hour standard whereby at least 98% of customers affected by an unplanned outage have had their electricity restored. An unplanned outage is defined as a network event that occurs when a piece of equipment is taken out of service immediately, either automatically or as soon as switching operations can be performed, as a direct result of emergency conditions or a major natural event, such as risk to life or equipment. </t>
  </si>
  <si>
    <t>((1) Number of unplanned outages where 98% of affected customers are restored within 24 hours / (2) Total number of unplanned outages</t>
  </si>
  <si>
    <t xml:space="preserve">Cumulative indicator, i.e. the reported figure in a given quarter should be a year-to-date figure for the financial year. 
The NRS 047 specifies the percentage of customers supply to be restored within five standards (x=1.5, 3.5, 7.5, 24 and 168 hours or less): 
30% restored within 1.5 hours;
60% restored within 3.5 hours;
85% restored within 7.5 hours;
98% restored within 24 hours; and
100% within 168 hours. 
For the purposes of tracking the indicator, only the 24 hour parameter in which 98% of customers have been restored will be measured as a proxy for the application of the overall standard. </t>
  </si>
  <si>
    <t xml:space="preserve">Originally, this indicator was set using the parameters determined by Eskom (x= 0.5, 1.5, 3.5, 24 hours or less). Municipal feedback has since shifted this to the following NRS 047 standards where x=1.5, 3.5, 7.5, 24 and 168 hours or less. In the course of implementation, it has been agreed to prioritise the 24 hour standard as a basis for an accessible, uniform standard for tracking. All municipalities should continue to work to and apply the NRS 047 standard, but for the sake of clarity as to the application of the NRS 047 standard, the 24 hours standard is used as the basis for verified measurement. 
There may be some discrepancies between municipalities as some municipalities do not have automated systems. Thus their turn around timeframes will begin from the time the customer reported an outage. 
Unplanned outages exclude Eskom announced loadshedding outages. </t>
  </si>
  <si>
    <t>(1) Number of unplanned outages where 98% of affected customers are restored within 24 hours</t>
  </si>
  <si>
    <t>The number of all occurrences of unplanned outages of electricity where 98% of all affected customers were restored by the municipality within 24 hours.</t>
  </si>
  <si>
    <t>EE4.5</t>
  </si>
  <si>
    <t>Municipal electricity consumption per 10 000 of the population</t>
  </si>
  <si>
    <t xml:space="preserve">Municipalities are often the single largest consumer of electricity in a municipal area. Legislation such as the MFMA requires municipalities to use resources efficiently and citizens want to see facilities well managed to deliver value for the associated costs incurred by the state. The National Energy Efficiency Strategy and Energy Performance Certifications also require continuous energy efficiency improvement over time. Providing a measure of the electricity consumption of the municipal administration normalised on the basis of population provides a measure for tracking electricity efficiency of a municipality over time. This is an especially useful measure in the context of improving oversight and management of municipal administration, and against the wider backdrop of an energy transition.  </t>
  </si>
  <si>
    <t xml:space="preserve">The total amount of electricity consumed by the municipality for administration and delivery of services (lighting, buildings, water and wastewater, etc) across the entire metropolitan area for the year in kilowatt hours, normalised per 10 000 of the municipal population.  This is inclusive of the electricity supply of all municipal buildings and public facilities, public lighting, the operation of water and wastewater treatment works, and other public services that the municipality supplies. It also includes municipal electricity consumed from own generation or embedded generation as well as electricity consumed by the municipal administration in Eskom supplied areas, insofar as this data can be obtained. It does not include electricity sales to residential and commercial customers or free basic electricity allocations to residential consumers. </t>
  </si>
  <si>
    <t>(1) Electricity consumption in kWh by the municipal administration / ((2) Total population / 10 000)</t>
  </si>
  <si>
    <t>MFMA Circular No. 88 stakeholder consultations 2023; Municipal Finance Management Act (MFMA) Section 62 (1), National Energy Efficiency Strategy of the Department of Mineral Resources &amp; Energy. Energy Efficiency and Demand Side Management Grant, Division of Revenue Act.</t>
  </si>
  <si>
    <t xml:space="preserve">The measurement is normalised per 10 000 of the population taking into consideration the wide variance in consumption on a per capita basis given the coverage of the respective categories of municipalities. 
The measurement excludes all municipal electricity sales to residential and commercial customers as well as free basic electricity. It is inclusive of all municipal electricity consumption, even if supplied by Eskom or embedded generation. 
Municipalities should make use of Standard Operating Procedures to group and specify all sources of municipal administration consumption. Where specific sources of municipal electricity consumption cannot be obtained because there are no systems in place to measure the amount of electricity, these should be outlined in the Standard Operating Procedure so it is clear how the municipality arrives at its reported consumption figures. </t>
  </si>
  <si>
    <t xml:space="preserve">Although municipal contexts will vary considerably based on the geography of the area, settlement patterns and nature of the local economy, the measurement provides a useful measure for tracking the municipality’s own efforts to be more electricity efficient in the medium-term. The indicator is most useful for comparing against the municipal baseline over time, and between the cases of municipalities of the same category that have similar profiles. For instance, comparing the electricity consumption between District municipalities with similar powers and functions may be useful, but not between Districts and Local Municipalities. </t>
  </si>
  <si>
    <t>EE4.5(1)</t>
  </si>
  <si>
    <t xml:space="preserve"> (1) Electricity consumption in kWh by the municipal administration</t>
  </si>
  <si>
    <t xml:space="preserve">The data element is a measure of the total amount of electricity consumed by the municipality for its administration and delivery of services across the entire metropolitan area for the year. This is inclusive of the electricity supply of all municipal buildings and public facilities, public lighting, the operation of water and wastewater treatment works, and other public services that the municipality supplies. It also includes municipal electricity consumed from own generation or embedded generation as well as electricity consumed by the municipal administration in Eskom supplied areas insofar as this data can be obtained. It does not include electricity sales to residential and commercial customers or free basic electricity allocations to residential consumers. </t>
  </si>
  <si>
    <t>Municipal electricity and billing databases</t>
  </si>
  <si>
    <t>Municipalities should make use of Standard Operating Procedures to group and specify all sources of municipal administration consumption.</t>
  </si>
  <si>
    <t>EE4.5(2)</t>
  </si>
  <si>
    <t xml:space="preserve">(2) Total population of the municipality </t>
  </si>
  <si>
    <t xml:space="preserve">Estimated population of the municipality in the year. </t>
  </si>
  <si>
    <t xml:space="preserve">This is information released by StatsSA in an official statistical publication. </t>
  </si>
  <si>
    <t xml:space="preserve">The categories of licence application prescribed in law and their respective processing timelines are:
New Application – 90 Days (although all authorities have agreed to 60 days)
Review Application – 60 Days
Variation Application – 60 Days
Renewal Application – 60 days
Transfer – 30 days and
S22A Application – 60 days after acknowledgement of receipt of payment of S22A Fine
The efficiency with which these routes is administered is assessed based on their respective guideline approval times. </t>
  </si>
  <si>
    <t xml:space="preserve">The percentage of AEL applications processed within the guideline turnaround times as specified in the 2017 National Framework for Air Quality Governance. Section 5.6  deals with Authorisations and Section 5.6.2 prescribes procedures and minimum timeframes which are reflected above.  Decisions which are made within the guideline timeframes will be 100%, with lower percentages indicating longer processing times. </t>
  </si>
  <si>
    <t xml:space="preserve">(2) Number of AELs processed within guideline timeframe/ (1) Total number of  AELs submitted </t>
  </si>
  <si>
    <t xml:space="preserve">Average of applications, as at the end of the period. </t>
  </si>
  <si>
    <t xml:space="preserve">All metros are AEL Authorities. Refer to the 2017 National Framework for Air Quality Governance, Section 5.6  deals with Authorisations and Section 5.6.2 prescribes procedures and minimum timeframes which are reflected above. </t>
  </si>
  <si>
    <t>(1) Total number of  AELs submitted</t>
  </si>
  <si>
    <t>The total number of AELs processed jointly with an EIA in the year under review (1 year time-lag to account for long processing time).</t>
  </si>
  <si>
    <t>The time-frame is proposed as the previous financial year, to allow for one complete processing cycle for applications.
One year time lag recommended for ease of calculation</t>
  </si>
  <si>
    <t>(2) Number of AELs processed within guideline timeframe</t>
  </si>
  <si>
    <t>The number of AEL decisions reached within the specified guidelines set out in the 2017 National Framework for Air Quality Governance. Section 5.6  deals with Authorisations and Section 5.6.2 prescribes procedures and minimum timeframes which are reflected above.</t>
  </si>
  <si>
    <t>The proportion of air quality (AQ) monitoring stations that are sufficiently functional to provide an accurate indication of air quality over a full reporting year in the municipal area is assessed. Currently, functionality is defined as the capability to provide at least 75% of a full year's worth of anticipated, validated data. In cases where a monitoring station does not plan to collect data for specific air quality measurements, it should not be judged against parameters for which it is not positioned to collect data. The 75% data requirement is specific to each respective station's planned samples for the year.</t>
  </si>
  <si>
    <t xml:space="preserve">Each monitoring station may have different instrumentation and a different set of monitoring parameters. Municipalities should be judged against the data collection planned for the year. </t>
  </si>
  <si>
    <t>Municipalities and those exercising oversight should review the stations and underlying datasets to whether specific areas or parameters are underrepresented through data gaps or being completely absent.</t>
  </si>
  <si>
    <t xml:space="preserve">The number of government-owned monitoring stations which provided either continuous or at minimum quarterly information to SAAQIS, and for which there are no significant data gaps over the reporting period. A significant data gap is defined as greater than 25% of missing data for the period in question. Where a monitoring station does not plan to collect data for specific air quality measurements, it should not be judged against parameters it is not in a position to collect data in relation to. The 75% of data is in relation to each respective station's planned samples for the year. </t>
  </si>
  <si>
    <t>The NAEIS Reporting Regulations  prescribe that it is the responsibility of the holder of the AEL to register on the system and to report the data to the system by 31 March of each year, as determined by the National Air Quality Officer.</t>
  </si>
  <si>
    <t>Caution should be exercised when comparing this indicator with other metropolitan municipalities because of the role that private landfills and neighbouring landfills (outside of the municipal area) can play to distort the reported value. Nevertheless, the information is useful for municipal trendline monitoring over time and municipality's should benchmark against their own baseline and historic waste trends.</t>
  </si>
  <si>
    <t>This may not capture the entire amount of waste diversion in the waste chain, as it does not capture waste diversion via private facilities, but it will reflect the success of municipal efforts with regard to waste under their control. Caution should be exercised when comparing this indicator with other metropolitan municipalities because of the role that private landfills and neighbouring landfills (outside of the municipal area) can play to distort the reported value. Nevertheless, the information is useful for municipal trendline monitoring over time and municipality's should benchmark against their own baseline and historic waste trends.</t>
  </si>
  <si>
    <t>Percentage of recognised informal settlements receiving basic waste removal services</t>
  </si>
  <si>
    <t xml:space="preserve">The proportion of recognised informal settlements within the municipal area which are receiving at least a basic standard of service for refuse collection and cleaning services all weeks in the year. A "recognised informal settlement" refers to any process whereby the municipality officially documents the existence of the informal settlement and its obligations with regards to servicing its residents. This excludes "known" settlements that may emerge in the course of the reporting as a result of land invasions or on private property which the municipality is not responsible for. If the informal settlement has not received a basic standard of service in duration of more than one week, it should not be counted. Informal settlements that have experienced delayed collection of more than a week, or skipped weeks, are not considered to have received a basic standard of refuse removal. </t>
  </si>
  <si>
    <t xml:space="preserve">((1) Number of informal settlements receiving basic waste removal services / (2) Total number of recognised informal settlements) </t>
  </si>
  <si>
    <t xml:space="preserve">The indicator is cumulative for the year to date. Given the standard applies across the entire year, it is probable that municipalities will start off performing well and as there are service interruptions, delays or otherwise in the course of the year, this may decline. Therefore the denominator should be calculated as at the start of the financial year. New informal settlements recognised in the course of the year should therefore not affect the indicator. 
As an example, if a municipality has 20 recognised informal settlements and it services them for 13 consecutive weeks in Q1, then the indicator value will be 20/20 = 100%. If by Q2 one of the recognised informal settlements experiences delayed collection for more than a week out of the 26 weeks for whatever reason (whether industrial action, sick leave induced backlogs, or otherwise), then the indicator value will be 19 / 20 = 95%. However, if by Q4 the municipality has only managed to service 17 of the 20 recognised informal settlements continuously across all 52 weeks in the year, then the indicator value will be 17/20 = 85%.
Where a municipality has systems in place for localised service provision tracking at a sub-settlement level, as in the case of dwelling level collections within informal settlements, this unit of measurement may be substituted for "informal settlements" on condition of a clearly documented and available Standard Operating Procedure that sets out clearly how more precise and localised data can be supplied at the sub-settlement level. 
</t>
  </si>
  <si>
    <t xml:space="preserve">The indicator has been revised between 2023/24 reporting from an annual indicator to a quarterly reporting indicator for 2024/25 to support in-year monitoring. </t>
  </si>
  <si>
    <t>(1) Number of informal settlements receiving receiving basic waste removal services</t>
  </si>
  <si>
    <t xml:space="preserve">The number of recognised informal settlements within the municipal area which are receiving basic refuse collection and cleaning services at least once a week for each of the 52 weeks in a year (or the weeks in the financial year to date). Where an informal settlement has had refuse collection delayed or skipped for a week or more, it should not be counted. </t>
  </si>
  <si>
    <t xml:space="preserve">Delays resolved in less than a week are considered as receiving basic refuse removal services. </t>
  </si>
  <si>
    <t xml:space="preserve">Settlements which have been recognised by municipal authorities as informal as at the start of the financial year. </t>
  </si>
  <si>
    <t xml:space="preserve">Newly recognised informal settlements should not be added to the denominator in the course of the year as it should be fixed across the reporting year.  </t>
  </si>
  <si>
    <t xml:space="preserve">Percentage of scheduled waste collection service points experiencing collection delays of more than one day </t>
  </si>
  <si>
    <t>Percentage of waste collection service users</t>
  </si>
  <si>
    <t xml:space="preserve">Solid waste collection is one of the core services that local government provides, and is a key element in both creating decent living conditions, and maintaining a healthy environment. Non-collection complaints and extended delays in collection reflect instances when users are not receiving the services which they expect and pay for. Measuring the number of scheduled service points affected by collection delays of more than one collection delay highlights the extent to which service delays exceed the national standards (2011) set in relation to the National Environment Management: Waste Act. These include customer service standards for kerbside collection: 
"9.a. Weekly waste collection must be done on the same day every week according to the municipality's schedule.
b. When the schedule municipal services are interrupted for whatever reason, the municipality must resume the service as soon as is practical and address all backlogs so caused as a matter of priority.
c.  When collection has been missed the waste must be removed not later than one the next scheduled collection day..." 
The indicator measures delays to scheduled waste collection services which affects predominantly formal areas, but will increase in coverage as more formal areas are proclaimed and developments completed. A low percentage is desirable performance for the indicator over the year.  </t>
  </si>
  <si>
    <t xml:space="preserve">This is a measure of the number of scheduled kerbside waste collection service points affected by waste collection delays of more than one scheduled collection day, out of the total population of municipal scheduled kerbside waste collection points over the reporting period. A scheduled waste collection service user is someone residing at a site for which the municipality provides a scheduled kerbside collection service on a weekly basis in terms of the National Evirnment Management: Waste Act, National Domestic Waste Collection Standards, Section 9a. The service points are proxies for users. The indicator measures the instance of service points affected by collection delays exceeding the scheduled waste collection standard of one collection day in terms of section 9c. "c. When collection has been missed the waste must be removed not later than on the next scheduled collection day".  The indicator is measured in terms of scheduled waste collection in relation to the total number of kerbside wate collection service points multiplied by 52 weekly collections. </t>
  </si>
  <si>
    <t>(1) Aggregate of the number of scheduled waste collection service points experiencing collection delays of more than one day / ((2) Total number of scheduled waste collection service points x 52)</t>
  </si>
  <si>
    <t>The indicator relates to MTSF: Priority 5: Spatial integration, Human settlements and local government. It is aligned in terms of the Outcome- Improved capacity to deliver basic services, quality infrastructure and integrated public transport to increase household access to basic services. National Environmental Management: Waste Act, 2008- National Domestic Waste Collection Standards</t>
  </si>
  <si>
    <t>The indicator relies on municipal tracking of the number of service points affected by delays that exceed one scheduled collection day throughout the 52 weeks of the year. Scheduled service points are used as a proxy for the total population of service users. For instance, if a municipality has 100 waste collection service points and 95 of them experience delays of more than one collection day in the first week of the year, 45 experience delays in the 27th week, and 62 experience delays in the 52nd week, then the indicator value would be calculated as follows: (95 + 45 + 62) / (100 x 52) = 3.9%</t>
  </si>
  <si>
    <t xml:space="preserve">Most municipalities already track this information on a localised basis to notify ward councillors where there are service delays and backlogs. This indicator requires the formalisation of systems that allow the municipality to track this in terms of the number of waste service collection points affected by delays that exceed the standard of one collection day. Most municipalities may derive benefit from monitoring this indicator on a weekly basis, over and above annual reporting. </t>
  </si>
  <si>
    <t>(1) Aggregate of the number of scheduled waste collection service points experiencing collection delays of more than one day</t>
  </si>
  <si>
    <t xml:space="preserve">A scheduled waste collection service point is a site for which the municipality provides a scheduled kerbside collection service on a weekly basis in terms of the National Evirnment Management: Waste Act, National Domestic Waste Collection Standards, Section 9a. The indicator measures the instance of service points affected by collection delays exceeding the scheduled waste collection standard of one collection day in terms of section 9c." When collection has been missed the waste must be removed not later than on the next scheduled collection day". The data element aggregates every instance of delayed collection across the 52 weeks in the financial year. </t>
  </si>
  <si>
    <t>Number of waste collection service points</t>
  </si>
  <si>
    <t xml:space="preserve">This data element measures the number of service points. A single service point may be affected by multiple delays of more than one collection day across the 52 weeks in the year. The maximum number of instances of delay per service point is 52. </t>
  </si>
  <si>
    <t xml:space="preserve">A scheduled waste collection service site for which the municipality provides a scheduled kerbside collection service on a weekly basis. The population of total service points is therefore on the basis of a scheduled collection service site, not necessarily the number of people in a household in residence who benefit from that collection. The total service collection points should be inclusive of all scheduled collection sites. </t>
  </si>
  <si>
    <t xml:space="preserve">The percentage of coastline with protection measures in place within the municipal area. Protection measures refer to measures for protecting the coastal environment from activities that may detrimentally affect it and are inclusive of periodic maintenance. Protection measures are divided into 4 main categories: Hard (options influence coastal processes to stop or reduce the rate of coastal erosion.); Soft (aim to dissipate wave energy by mirroring natural forces and maintaining the natural topography of the coast); Combined (combining hard and soft solutions is sometimes necessary to improve the efficiency of the options and provide an environmentally and economically acceptable coastal protection system); and Innovative (exploited advancements in specific areas of engineering associated with erosion control namely geotextiles and beach drainage). Protection measures are therefore inclusive of managed retreat too. </t>
  </si>
  <si>
    <t>Number of subsidised housing units constructed using various Human Settlements Programmes</t>
  </si>
  <si>
    <t xml:space="preserve">A basic level service for the core services of water and sanitation, as well as road access, is a prerequisite for 'adequate housing'. This indicator tracks the number of sites to which the municipality has provided a minimum service level for the basic services of water, sanitation and road access in terms of infrastructure provision. Electricity connections to sites tend to occur much later and waste removal is a recurring service that is not based on infrastructure provision to a site and are therefore excluded. 
The indicator TID is in line with the Department of Human Settlements guidance related to Municipalities regarding the use of the Urban Settlements Development Grant (USDG) and the Informal Settlement Upgrading Grant. </t>
  </si>
  <si>
    <t xml:space="preserve">A site refers to a pre-determined area where basic services can be provided, there is some degree of security of tenure and to which a household can be situated or relocated and/or upgraded. This refers to the number of all sites serviced with a new connection(s) achieving water and sanitation to a basic level of service, as well as road access, within the municipality in the financial year. These sites do not include the construction of top structures. A basic level of service is defined as an individual service to each site for water and sanitation (not shared) meeting the national minimum standard (the Regulations in terms of the Water Services Act in the case of water and sanitation), or the minimum standards defined by the municipality, whichever is higher. The indicator only measures from the point when the specified basic services have been connected, regardless of the timeframes between when water &amp; sanitation connections and road access. This refers to direct connections only and does not provide for indirect connections. </t>
  </si>
  <si>
    <t>(1) Number of all sites serviced receiving the specified basic services</t>
  </si>
  <si>
    <t xml:space="preserve">The indicator originates with MTSF: Priority 5: Spatial integration, Human settlements and local government. It is aligned in terms of the Outcome- Adequate housing and improved quality living environments. Reference to the Department of Human Settlements' "Number of service sites delivered" Technical Indicator Description has been used as the basis forthis indicator definition. </t>
  </si>
  <si>
    <t xml:space="preserve">The indicator measures those newly serviced sites and does not measure all existing serviced sites within the municipal area. Sites lacking any one of the three specified services, or below the minimum standard for that service should be excluded from the count. Communal servicing should not be counted within this indicator as it refers to direct connections. 
</t>
  </si>
  <si>
    <t xml:space="preserve">It is acknowledged that the three core services may not be delivered simultaneously and the respective Water &amp; Sanitation indicators measure individual connections. This indicator is therefore intended to provide a measure of when ALL THREE basic services have been successfully provided to a site. This is inclusive of direct connections, so far as they meet basic service standards. This indicator is also intended to support the realisation of improving access to adequate housing by tracking the  core service connections/provisions as a pre-requisite. Serviced sites will be provided as part of the national housing programme, but may also be provided by the municipality using the USDG or other funding.
The DHS advises that an engineer's report be issued as a basis of evidence and/or a Completion Certificate. </t>
  </si>
  <si>
    <t>(1) Number of all sites serviced receiving the specified basic services.</t>
  </si>
  <si>
    <t xml:space="preserve">This refers to the number of all sites serviced with a new connection(s) achieving water and sanitation to a basic level of service, as well as road access, within the municipality. These sites do not include the construction of top structures. A basic level of service is defined as an individual service to each site for water and sanitation (not shared) meeting the national minimum standard (the Regulations in terms of the Water Services Act in the case of water and sanitation), or the minimum standards defined by the municipality, whichever is higher. The indicator only measures from the point when the specified basic services have been connected, regardless of the timeframes between when water &amp; sanitation connections and road access are provided. This refers to direct connections only and does not provide for indirect connections.  The data element only measures those newly 'serviced' sites and does not measure all serviced sites within the municipal area. </t>
  </si>
  <si>
    <t xml:space="preserve">Land acquisition is often a complex and costly process. Available budget and land markets may pose challenges to land acquisition on a year-to-year basis. It is therefore possible, and likely, that a municipality may not set a target for land acquisition every year. Nevertheless, the frequency of reporting remains “Annual” to obtain data even in years when no land is targeted for acquisition or reported within the municipal area. Special attention should be given to the location of land acquired to advance spatial transformation. Municipalities should be able to provide measurements of land acquisition in relation to Priority Housing Development Areas on request. 
Although land purchase may ultimately require approval by Council, the municipal administration should be able to plan and budget for, support the necessary administrative processes and be able to account in relation to the extent of land acquired. Where land acquisition is unsuccessful owing to Council decisions not to acquire land, or because of delays associated with Council sittings, this should be considered in relation to administrative performance. </t>
  </si>
  <si>
    <t>Municipal cemeteries are important community spaces available to the public to bury the deceased. Respect for cultural traditions and the proximity to human settlements are key considerations for these spaces. Demographic shifts, land pressures and mortality rates have resulted in some municipalities running out of land available to bury the deceased. Tracking the percentage of available plots within active cemeteries is one means of determining whether the municipality is managing the land it has available for cemeteries and planning for this important public facility. Desirable performance is in relation to managing communal spaces so as to meet or exceed a minimum level of available burial plot capacity for the municipality to continue to provide this public service.</t>
  </si>
  <si>
    <t xml:space="preserve">The number of burial plots currently available within active, municipal-owned cemeteries as a percentage of the total amount of burial plots in all municipal-owned cemeteries. Municipalities may have different policies and approaches providing for available plots, including where 'stacking' or other provisions for burial are made. Based on the municipality's current policy provisions and used plots, the indicator measures what percentage of the total available cemetery capacity in active cemeteries is currently utilised. </t>
  </si>
  <si>
    <t xml:space="preserve">Cemeteries that are not active or available for burying for any reason should be excluded from the denominator. 
If a municipality has 24 burial plots available in a municipality with total capacity of 200 burial plots (i.e. 100 burial spaces with a stacking policy of 2 burial plots per space), then the indicator would reflect as 24 / 200 = 12%. 
</t>
  </si>
  <si>
    <t xml:space="preserve">The percentage of reported pothole complaints resolved within the standard time, as a percentage of all potholes reported. A reported pothole complaint refers to the report as the incidence, not the number of potholes that may be referred to in a given report. Municipal standard response times and operating procedures for service providers who may undertake this work for the municipality are confirmed at the municipal level in terms of the municipality's standard operating procedure for measuring the indicator. </t>
  </si>
  <si>
    <t xml:space="preserve">South Africa comes from a history of separate development which has resulted in many areas not having access to basic sanitation services. A dedicated basic services development programme was initiated in 1994 to eradicate the historic backlogs. The target was for all people in South Africa to have access to a functioning basic sanitation facility by 2014 but this target was not met. Municipalities undertake new service connections as part of their core service delivery functions and this indicator tracks the number of new connections planned for by the municipality. </t>
  </si>
  <si>
    <t xml:space="preserve">The total number of new sewer connections (defined as connections to a flush toilet connected to the sewerage system or a septic tank or a VIP toilet) made by the municipality. This is inclusive of new sewer connections to communal facilities that meet basic sanitation standards. </t>
  </si>
  <si>
    <t xml:space="preserve">The indicator measures connections and not the total number of delivery points (toilets) that may benefit from a single connection. This is a cumulative indicator, i.e. the reported figure in a given quarter should be a year-to-date figure for the financial year. 
Target-setting should be informed by what a municipality has planned in terms of service delivery connections. This is inclusive of all connections made by the municipality, which may exceed targets on the basis of completion of private developments that the municipality has made the connections for. </t>
  </si>
  <si>
    <t xml:space="preserve">Total number of new sanitation connections to consumer units meeting basic standards (defined as connections to a flush toilet connected to the sewerage system or a septic tank or a VIP toilet) made by the municipality. </t>
  </si>
  <si>
    <t xml:space="preserve">Total number of new sanitation connections to communal toilet facilities meeting basic sanitation standards made by the municipality. </t>
  </si>
  <si>
    <t xml:space="preserve">South Africa comes from a history of separate development which has resulted in many rural areas not having access to basic water supply. A dedicated basic services development programme was initiated in 1994 to eradicate the historic backlogs. The target was for all people in South Africa to have access to a functioning basic water supply by 2014 but this target was not met. Municipalities undertake new service connections as part of their core service delivery functions and this indicator tracks the number of new connections planned for by the municipality. </t>
  </si>
  <si>
    <t xml:space="preserve">Total number of new water connections meeting minimum standards (supply of water is Piped (tap) water inside dwelling/institution, Piped (tap) water inside yard, and/or Community stand: &lt;200 m) made by the municipality. This is inclusive of new water connections to communal facilities that meet minimum standards. </t>
  </si>
  <si>
    <t xml:space="preserve">The indicator measures connections and not the total number of delivery points (taps) that may benefit from a single connection. Cumulative indicator, i.e. the reported figure in a given quarter should be a year-to-date figure for the financial year. 
Target-setting should be informed by what a municipality has planned in terms of service delivery connections. This is inclusive of all connections made by the municipality, which may exceed targets on the basis of completion of private developments that the municipality has made the connections for. </t>
  </si>
  <si>
    <t xml:space="preserve">Total number of new water connections to piped (tap) water made by the municipality. This is inclusive of piped (tap) water in the dwelling/institution or in the yard. </t>
  </si>
  <si>
    <t>Total number of new water connections to public/communal taps made by the municipality.</t>
  </si>
  <si>
    <t xml:space="preserve">Many water treatment facilities operate above capacity, are in poor condition and deteriorating due to inadequately trained operators and a lack of maintenance. This measures water service infrastructure capacity available as an indication of whether the municipality has the requisite capacity to keep up with demand for its water services. It should be monitored as a trend over time and used as an early warning of system limitations. 
It is better to exceed the unused capacity a municipality targets as having less capacity available than planned may be indicative of unforeseen breakdowns or infrastructure that has not been adequately maintained. Alternatively, it may be indicative of planning that does not adequately anticipate demand. </t>
  </si>
  <si>
    <t xml:space="preserve">Many WWTWs operate above capacity, are in poor condition and deteriorating due to inadequately trained operators and a lack of maintenance. This indicator measures which percentage of a municipality's sewer treatment available design capacity remains unused as an indication of whether the municipality has the requisite capacity to keep up with demand for its sanitation services. It should be monitored as a trend over time and used as an early warning of system limitations. 
It is better to exceed the unused capacity a municipality targets as having less capacity available than planned may be indicative of unforeseen breakdowns or infrastructure that has not been adequately maintained. Alternatively, it may be indicative of planning that does not adequately anticipate demand. </t>
  </si>
  <si>
    <t xml:space="preserve">(1) Current annual real water losses in the network / (2) Unavoidable annual real water losses 
</t>
  </si>
  <si>
    <t xml:space="preserve">(2) Unavoidable annual real water losses </t>
  </si>
  <si>
    <t>FD2.1</t>
  </si>
  <si>
    <t>Disaster Management Centre Readiness</t>
  </si>
  <si>
    <t>Reduced risk of fire and disaster vulnerability</t>
  </si>
  <si>
    <t>Readiness scale (1-3)</t>
  </si>
  <si>
    <t xml:space="preserve">Disaster Management Centres should be established in compliance with the Disaster Management Act (Act No. 57 of 2022) with the aim of reducing the risks and vulnerabilities associated with disasters, as well as coordinating responses among various entities and role-players. The indicator provides a simplified, scalable determination of readiness as a proximate indicator for the reduction of risk. It is meant to monitor whether some of the basic provisions for readiness to function are present.   </t>
  </si>
  <si>
    <t>A disaster management centre is considered ‘ready’ if the following three conditions are met: 
1. An appointed Head of Centre (Disaster Management);
2. A Disaster Management Plan is updated or reviewed periodically (every five years);
3. An annual report is submitted to the National Disaster Management Centre.</t>
  </si>
  <si>
    <t>(1)Number of specified conditions of readiness met:
1 = Not ready (1 condition or less)
2= Partially ready (2 conditions met)
3= Ready (All 3 conditions met)</t>
  </si>
  <si>
    <t>CoGTA National Disaster Management Centre
Disaster Management Act (Act No. 57 of 2022)</t>
  </si>
  <si>
    <t xml:space="preserve">The indicator reflects an annual appraisal of whether all three conditions readiness are met as conveyed with a score of 1-3 as per the provisions of the Definition and Indicator Formula. </t>
  </si>
  <si>
    <t xml:space="preserve">The indicator is not meant to replace a comprehensive assessments of readiness or functionality carried out by the National Disaster Management Centre. It serves as a high-level, mostly administrative, monitoring measurement of basic conditions associated with readiness and provides a basis for accountability. It does not equate to an assessed outcome of centre functionality. </t>
  </si>
  <si>
    <t>FD2.1(1)</t>
  </si>
  <si>
    <t>(1) Number of specified conditions of readiness met</t>
  </si>
  <si>
    <t xml:space="preserve">(1) Number of specified conditions of readiness met by the Disaster Management Centre:
1 = Not ready (1 condition or less)
2= Partially ready (2 conditions met)
3= Ready (All 3 conditions met)
The three conditions applicable to the definition are as follows: 
1. An appointed Head of Centre (Disaster Management);
2. A Disaster Management Plan is updated or reviewed periodically (every five years);
3. An annual report is submitted to the National Disaster Management Centre.
See additional notes below.  </t>
  </si>
  <si>
    <t>Structure responsible for Municipal Disaster Management</t>
  </si>
  <si>
    <t>The appointed Head of Centre must meet the requirements of the position as prescribed in the Act and should not be acting. A Disaster Management Plan is considered updated or reviewed if a revised plan has been submitted to the National Disaster Management Centre in the last five years, it need not have been tabled in Council within the last five years (although this is good practice). 
An annual report for submission refers to the financial year of reporting- Submission of the previous financial year’s annual report should not be credited for the current reporting year.</t>
  </si>
  <si>
    <t>FD2.2</t>
  </si>
  <si>
    <t>Fire Services function in accordance with prescribed requirements</t>
  </si>
  <si>
    <t>Functionality scale (1-3)</t>
  </si>
  <si>
    <t>Functional fire services should be provided in line with the Fire Brigade Services Act (Act No. 99 of 1987) and the associated norms and standards. The establishment of fire services is a pre-requisite for deploying capabilities towards fire safety, prevention initiatives and responsiveness as a proximate indicator for the reduction of risk. The indicator provides a simplified, scalable determination of the functionality of fire services.</t>
  </si>
  <si>
    <t xml:space="preserve">As per the Act, a  “Local authority may establish a service in accordance with prescribed requirements”. A fire service is therefore considered ‘functional’ if it meets the following three conditions: 
1. A Fire Chief Officer has been appointed by the municipality; 
2. The fire services have evidence of callouts responded to over the reporting period;
3. The municipality has established and maintained a fire service in accordance with prescribed standards SANS 10090: Community Protection Against Fire. </t>
  </si>
  <si>
    <t>(1)	Number of specified conditions of fire services functionality met:
1 = Not functional (1 condition or less)
2= Partially functional (2 conditions met)
3= Functional (All 3 conditions met)</t>
  </si>
  <si>
    <t>CoGTA National Disaster Management Centre
Fire Brigade Services Act (Act No. 99 of 1987)
National Promulgation 153 of the Fire Brigade Act
White Paper on Fire Services: Note 515 of 2020
SANS 10090: Community Protection Against Fire</t>
  </si>
  <si>
    <t xml:space="preserve">The indicator reflects an annual determination of whether all three conditions of functionality are met as conveyed by a score of 1-3 as per the provisions of the Definition and Indicator Formula. </t>
  </si>
  <si>
    <t>Applies to all, but where the power and function does not sit with the municipality they are not required to report on condition of a formalised agreement with the municipality that is responsible. 
The indicator is not meant to replace a comprehensive assessments of fire services functionality. It serves as a high-level, administrative, monitoring measurement of basic conditions associated with functionality and provides a basis for accountability. It does not equate to an assessed outcome of functionality.
The following should inform the municipal Standard Operating Procedure for the indicator: 
1) The appointed Fire Chief Officer must meet the requirements of the position as prescribed in the Act and should not be acting. 
2) Municipalities reporting on indicator FD1.11 with supporting evidence will be deemed to have met condition 2. 
3)Condition 3 does not require a comprehensive assessment but must at minimum provide a basis for demonstrating application of SANS 10090 in terms of: 
a. Call receipt and processing;
b. Vehicle/equipment availability and maintenance;
c. Incident management procedure;
d. Pre-fire planning and risk visits;
e. Training/personnel;
f. Water supplies; and
g. Fire safety functions.</t>
  </si>
  <si>
    <t>FD2.2(2)</t>
  </si>
  <si>
    <t>(1) Number of specified conditions of fire services functionality met</t>
  </si>
  <si>
    <t>A fire service is considered ‘Functional’ if it meets the following conditions:
1. A Fire Chief Officer has been appointed by the municipality;
2. The fire services have evidence of callouts responded to over the reporting period;
3. The municipality has established and maintained a fire service in accordance with prescribed standards SANS 10090: Community Protection Against Fire.
The specified conditions of fire services functionality are:
1 = Not functional (1 condition or less)
2= Partially functional(2 conditions met)
3= Functional (All 3 conditions met)</t>
  </si>
  <si>
    <t>Municipal Fire Brigade</t>
  </si>
  <si>
    <t>The following should inform the municipal Standard Operating Procedure for the indicator: 
The appointed Fire Chief Officer must meet the requirements of the position as prescribed in the Act and should not be acting. Municipalities reporting on indicator FD1.11 with supporting evidence will be deemed to have met condition 2. Condition 3 does not require a comprehensive assessment but must at minimum provide a basis for demonstrating application of SANS 10090 in terms of: 
a. Call receipt and processing;
b. Vehicle/equipment availability and maintenance;
c. Incident management procedure;
d. Pre-fire planning and risk visits;
e. Training/personnel;
f. Water supplies; and
g. Fire safety functions.</t>
  </si>
  <si>
    <t>Percentage change in the number of individuals in formal employment</t>
  </si>
  <si>
    <t>Percentage change in individual FTE employment opportunities</t>
  </si>
  <si>
    <t xml:space="preserve">Formal employment reflects decent work opportunities created in the local economy. This is a leading indicator of the vibrancy and health of the overall economy. Over the course of a municipal term of government the municipality will undertake various initiatives to facilitate the conditions for economic trade and an increase in employment opportunities. This opportunity measures the scale of the change sought in formal employment over the term of government.  </t>
  </si>
  <si>
    <t>The proportional change between the number of Full-Time Equivalent (FTE) individuals in formal employment within a municipal area at the start of the term of government as compared to the amount at the end of the term. Formal employment refers to someone who has undertaken paid work and remuneration which has been declared to the South African Revenue Service. 1.0 FTE equates to an individual that worked for every month in the tax year and 0.5 FTE equates to a person that worked for 50% of the months in the tax year (i.e. 6 months for a tax year). A tax year starts on 1st March and ends on 28th February.</t>
  </si>
  <si>
    <t>((1) Number of individuals in FTE employment in the recently concluded tax year – (2) Number of individuals in FTE employment at the start of the term of local government) / (2) Number of individuals in FTE employment at the start of the term of local government</t>
  </si>
  <si>
    <t xml:space="preserve">The indicator is reported in the “Municipal_FTE.csv” database released by the Spatial Tax Panel. The data base should include the latest data available for the purpose of monitoring and reporting, as well as the baseline year. For the purposes of consistency, the tax year ending in 2022 is considered the baseline for the 2021-2026 term of local government. 2027 will be the baseline for the next term of local government and so on in five year intervals thereafter. </t>
  </si>
  <si>
    <t xml:space="preserve">Targets should be set as a % (i.e. 10% increase in formal employment). If a municipality has 100 FTE jobs in 2022 and in 2026 it has 111 FTE jobs, then the indicator value would reflect as (111-100)/100 = 11% in 2026.  
When setting a medium-term target for the indicator, the municipality should take into account projected population growth and demographic shifts in the working age population. </t>
  </si>
  <si>
    <t>(1) Number of individuals in FTE employment in the recently concluded tax year</t>
  </si>
  <si>
    <t xml:space="preserve">The number of individuals who have undertaken paid work and remuneration which has been declared to the South African Revenue Service. 1.0 FTE equates to an individual that worked for every month in the tax year and 0.5 FTE equates to a person that worked for 50% of the months in the tax year (i.e. 6 months for a tax year). A tax year starts on 1st March and ends on 28th February. 
This data element refers to the most recently concluded tax year and will change across financial years. </t>
  </si>
  <si>
    <t xml:space="preserve">South African Revenue Service- Spatial Tax Panel </t>
  </si>
  <si>
    <t>The data element is updated annually with the release of the latest tax data around May-June.</t>
  </si>
  <si>
    <t xml:space="preserve">(2) Number of individuals in FTE employment at the start of the term of local government   </t>
  </si>
  <si>
    <t xml:space="preserve">The number of individuals who have undertaken paid work and remuneration which has been declared to the South African Revenue Service. 1.0 FTE equates to an individual that worked for every month in the tax year and 0.5 FTE equates to a person that worked for 50% of the months in the tax year (i.e. 6 months for a tax year). A tax year starts on 1st March and ends on 28th February. 
This data element refers to the baseline year for the term of local government which is set as 2022 for the purpose of this indicator. </t>
  </si>
  <si>
    <t xml:space="preserve">The data element should be fixed across the term of local government through 2026. </t>
  </si>
  <si>
    <t>LED1.6</t>
  </si>
  <si>
    <t>Percentage change in the number of formal micro and small firms</t>
  </si>
  <si>
    <t>Percentage change in micro and small firms</t>
  </si>
  <si>
    <t xml:space="preserve">Small enterprises are crucial for economic development as they stimulate job creation and provide opportunities for entrepreneurship, helping to reduce unemployment and poverty. Additionally, they foster innovation and competition, driving overall economic growth and resilience in diverse industries. An increase in firms of this size over time reflects a wider variety of business opportunities and potential employers.  </t>
  </si>
  <si>
    <t>The proportional change between the number formal micro and small firms within a municipal area at the start of the term of government as compared to the amount at the end of the term. Formal Micro Firms are defined as firms with gross income not exceeding R1 million and total assets not exceeding R5 million. Formal Small Firms are defined as firms with gross income not exceeding R14 million and total assets not exceeding R10 million. Both categories are only considered as “formal” if they declare their values to the South African Revenue Service. A tax year starts on 1st March and ends on 28th February.</t>
  </si>
  <si>
    <t>((1) Number of micro and small formal firms within the municipal area in the tax year– (2) Number of micro and small formal firms within the municipal area at the start of the term of local government ) / (2) Number of micro and small formal firms within the municipal area at the start of the term of local government</t>
  </si>
  <si>
    <t xml:space="preserve">The indicator is reported in the “Municipal_Establishments_FirmSizeSARS.csv” database released by the Spatial Tax Panel
 The data base should include the latest data available for the purpose of monitoring and reporting, as well as the baseline year. For the purposes of consistency, the tax year ending in 2022 is considered the baseline for the 2021-2026 term of local government. 2027 will be the baseline for the next term of local government and so on in five year intervals thereafter. </t>
  </si>
  <si>
    <t xml:space="preserve">Targets should be set as a % (i.e. 5% increase in formal micro and small firms). If a municipality has 100 formal micro and small firms in 2022 and in 2026 it has 106 FTE jobs, then the indicator value would reflect as (106-100)/100 = 6% in 2026.  
When setting a medium-term target for the indicator, the municipality should take into account projected growth and trends among micro and small business enterprises. </t>
  </si>
  <si>
    <t>LED1.6(1)</t>
  </si>
  <si>
    <t>(1) Number of micro and small formal firms within the municipal area in the tax year</t>
  </si>
  <si>
    <t xml:space="preserve">The number formal micro and small firms within a municipal area in the tax year. Formal Micro Firms are defined as firms with gross income not exceeding R1 million and total assets not exceeding R5 million. Formal Small Firms are defined as firms with gross income not exceeding R14 million and total assets not exceeding R10 million. Both categories are only considered as “formal” if they declare their values to the South African Revenue Service. A tax year starts on 1st March and ends on 28th February. This data element refers to the most recently concluded tax year and will change across financial years. </t>
  </si>
  <si>
    <t>Number of firms</t>
  </si>
  <si>
    <t>LED1.6(2)</t>
  </si>
  <si>
    <t>(2) Number of micro and small formal firms within the municipal area at the start of the term of local government</t>
  </si>
  <si>
    <t xml:space="preserve">The number of micro and small formal firms within the municipal area at the start of the term of local government. Formal Micro Firms are defined as firms with gross income not exceeding R1 million and total assets not exceeding R5 million. Formal Small Firms are defined as firms with gross income not exceeding R14 million and total assets not exceeding R10 million. Both categories are only considered as “formal” if they declare their values to the South African Revenue Service.  A tax year starts on 1st March and ends on 28th February. </t>
  </si>
  <si>
    <t>LED1.7</t>
  </si>
  <si>
    <t>(1) Sum of the total working days per business application finalised/ (2) Number of business applications finalised</t>
  </si>
  <si>
    <t xml:space="preserve">The stability of top management is central to the ability of a municipality to perform well. This refers to the consistent occupation of senior management positions by staff with the requisite skills and experience. This does not mean there should not be exits, but that exits should happen in a planned way, ideally ensuring that there is a seamless handover to fully appointed successors. Extended periods of acting arrangements are not desired and reflect poorly on managerial stability within a municipality. </t>
  </si>
  <si>
    <t xml:space="preserve">Top management is defined as Section 56 and 57 Managers, as per the Municipal Systems Act (2000). This refers to the number of actual working days in which all of the top management positions in the municipality are filled by full-time employees not in an acting position, as a percentage of the total number of possible standard working days for those positions in the financial year. Where a full-time employee is under suspension or has taken extended sick leave (more than 2 weeks), this should not be counted towards the standard working days of a fully appointed official. A calendar year of standard working days is recognised as 246 working days. The number of actual working days where the municipality is "stable" is therefore the sum of actual working days that each S56 and S57 post was occupied by a fully appointed official (not suspended or vacant) with a valid signed contract and performance agreement as a proportion of the total number of possible standard working days for all of thoes positions in the calendar year.  </t>
  </si>
  <si>
    <t xml:space="preserve">((1) Sum of actual working days, in the reporting period, that each S56 and S57 post was occupied by a fully appointed official (not suspended or vacant) with a valid signed contract and performance agreement) / (2) Total aggregate standard working days for all S56 and S57 posts) </t>
  </si>
  <si>
    <t xml:space="preserve">The indicator calculation only applies to top management appointed in terms of Section 56 and Section 57 of the Municipal Systems Act and excludes staff below top management in the municipality. In cases where a full-time employee is under suspension, then all working days under suspension should be excluded from the sum of standard working days. Where an employee is on extended sick leave of more than two weeks, all standard working days after the tenth standard working day (two weeks) should be excluded from the sum of actual working days. 
If a municipality has 10 Section 56 and Section 57 positions and 8 of those positions are filled for the year without any top management on suspension or extended sick leave, then the indicator would be 1968 / 2460 = 80%. But if a 9th Section 57 position was filled with 150 actual working days filled, then the indicator value would be 2118/2460 = 86%. </t>
  </si>
  <si>
    <t>Where a new S56 or 57 post has been created this should be reflected in a pro-rata treatment of the reporting period. Where an official is away from duty while travelling for work, or is utilising annual leave, and another official is acting in their position, the post can still be deemed to be 'fully appointed and occupied". This indicator could be run just for the MM position as well.</t>
  </si>
  <si>
    <t>(1) Sum of actual working days, in the reporting period, that each S56 and S57 post was occupied by a fully appointed official (not suspended or vacant) with a valid signed contract and performance agreement)</t>
  </si>
  <si>
    <t xml:space="preserve">S56 and S57 posts are defined in Municipal Systems Act (2001). Fully appointed does not include posts that are either unfilled, vacant or where the incumbent is under suspension or extended sick leave (more than 2 weeks). Contracts and performance agreements are defined in the Municipal Systems Act. There are 246 standard working days per year, per position for the purpose of informing this data element. </t>
  </si>
  <si>
    <t xml:space="preserve">(2) Total aggregate standard working days for all S56 and S57 Posts </t>
  </si>
  <si>
    <t xml:space="preserve">The sum of all standard working days (e.g. not weekends or public holidays) in a year for all S56 and S57 posts.  There are  246 standard working days per year, per position for the purpose of informing this data element. </t>
  </si>
  <si>
    <t>The standard working days for each post are aggregated. If a new post is created during the reporting period or eliminated in that period, the working days for that post will be less than the standard working days. If there are 10 posts x 246 standard working days the data element value = 2460. If there are 5 posts x 246 standard working days the data element value is 1230.</t>
  </si>
  <si>
    <t xml:space="preserve">The number of unfilled posts in the municipal organisational structure as a percentage of the total number of employee posts in the municipality's organisational structure. The unfilled posts are inclusive of temporary and contract positions that appear on the municipality's approved organisational structure. They are exclusive of unfunded vacant positions on the municipality's approved organisational structure. </t>
  </si>
  <si>
    <t xml:space="preserve">(((1) The number of employee posts on the approved organisational structure - (2) The number of actual employees in the municipality) / (1) The number of employee posts on the approved organisational structure) </t>
  </si>
  <si>
    <t>The number of employee posts that make up the organisational structure approved by the council of the municipality. This is inclusive of temporary and contract workers on the approved organisational structure. It is exclusive of unfunded vacant posts.</t>
  </si>
  <si>
    <t>(2) The number of actual employees in the municipality</t>
  </si>
  <si>
    <t xml:space="preserve">The number of actual employees of the municipality. This refers to actual employees in posts that reflect on the approved organisational structure. This is inclusive of temporary and contract workers that appear on the municipality's approved organisational structure. It is exclusive of Expanded Public Works Programme and short-term appointments that do not reflect on the municipality's approved organisational structure. </t>
  </si>
  <si>
    <t xml:space="preserve">Informed by the COGTA Back 2 Basics questionnaire.
Disaggregation note- Municipalities should be prepared to disaggregate this data in terms of women, youth and persons with disabilities upon request. </t>
  </si>
  <si>
    <t>Percentage of vacant posts filled within 6 months</t>
  </si>
  <si>
    <t xml:space="preserve">The percentage of posts for which an appointment decision has been made within six months of the authority to proceed with filling the post.  'Vacant posts' in this instance, refers to all budgeted posts on the municipal organogram for which a recruitment process has been initiated.  A position is considered 'filled' when a recruitment decision is made and an offer of appointment formally accepted by a recruit, regardless of the start date. 'Authority to proceed with filling a post' refers to the point of time at which the relevant official authorises the filling of a vacancy in terms of relevant municipal policies and procedures. This refers to an individual post and does not apply to bulk recruitments. </t>
  </si>
  <si>
    <t xml:space="preserve">((1) Number of vacant posts filled within 6 months since the date (dd/mm/yyyy) of authority to proceed with filling the vacancy / (2) Number of vacant posts that have been filled) </t>
  </si>
  <si>
    <t xml:space="preserve">B2B reporting framework; Ministerial input. The indicator relates to MTSF Priority 1: Building a capable, ethical and development state. It is aligned to the Outcome- Functional, efficient and integrated government. 
Local Government: Municipal Systems Act, 2000, Local Government: Municipal Staff Regulations (2021), Section 11 (1)(b). </t>
  </si>
  <si>
    <t>(1) Number of vacant posts filled within 6 months since the date (dd/mm/yyyy) of authority to proceed with filling the vacancy</t>
  </si>
  <si>
    <t>The number of vacant posts on the approved organisational structure filled within 6 calendar months from the date (dd/mm/yyyy) of authority to proceed with filling the vacancy. 'Vacant posts' in this instance, refers to all budgeted posts on the municipal organogram for which a recruitment process has been initiated.  A position is considered 'filled' when a recruitment decision is made and an offer of appointment formally accepted by a recruit, regardless of the start date for the appointment. 'Authority to proceed with filling a post' refers to the point of time at which the relevant official authorises the filling of a vacancy in terms of relevant municipal policies and procedures.</t>
  </si>
  <si>
    <t>Percentage of wards that have held a quarterly councillor-convened community meeting</t>
  </si>
  <si>
    <t xml:space="preserve">The indicator provides an indication of the extent of public participation opportunities in the municipality at ward level in terms of municipal engagement via councillor-convened community meetings open to the public per quarter. Each ward councillor should convene at least one quarterly meeting in his/her ward as per the Municipal Systems Act and Councillor Code of Conduct. This indicator measures the extent to which this occurs across all municipal wards in the municipality each quarter. </t>
  </si>
  <si>
    <t xml:space="preserve">The number of wards where ward councillors convened at least one community meeting in the quarter as per statutory requirements, as a percentage of all the wards in the municipality. Community meetings refer to any public meeting for which public notice is given, held in the councillor's ward, and at which the ward councillor convenes the meeting. For the purposes of the indicator, a ward cannot report more councillor-convened community meetings than the quarter which is being reported against. </t>
  </si>
  <si>
    <t xml:space="preserve">Cumulative indicator, i.e. the figure reported in a given quarter should be indicative for all wards, from the first day of the financial year to the last day of the quarter being reported on. (For instance, in Q3, the figure reported should be reflective across the first 3 quarters of the financial year. In Q4, the figure reported should be the reflective across the entire financial year and therefore equivalent to the annual performance.) Only one community meeting is counted per quarter, per ward. Multiple community meetings within a given quarter are not transferable across quarters. If a municipality has 25 wards, and  in the first quarter 20 wards hold one or more councillor-convened community meetings, then the indicator value is 20 / (25 x 1) = 80%. If the same municipality reports for the third quarter and 18 wards have had three or more councillor-convened community meetings, 6 wards have had two or more meetings; and 1 ward has not had any meetings, then the indicator value is 66 / (25 x 3)= 88%. </t>
  </si>
  <si>
    <t xml:space="preserve">The maximum value for this indicator at the end of the reporting period would be 100% if all wards held a councillor-convened community meeting in each quarter (4) over the entire financial year. A meeting convened outside of a given quarter cannot be backdated or forward dated as legislation requires these meetings happen quarterly. </t>
  </si>
  <si>
    <t xml:space="preserve">The number of community meetings convened by the ward councillors in the municipality in terms of the quarter. Community meetings need to be held within the ward, by the ward councillor with a public notice period. The municipality should not report on more meetings per ward than the quarter of the year. </t>
  </si>
  <si>
    <t>This is the count of the total number of signed performance agreements by the municipal manager (section 57) and section 56 managers. A performance agreement is a written contract that establishes the expectations and accountability for meeting a set standard of execution excellence, and the consequences for not meeting them. Two or more parties agree on the actions the performer will execute and agree on the expected results from executing those actions. A municipal manager (MM) is appointed by council. He is the link between the council and the administration, of which he is the head. He has to account for the municipality's income and expenditure, assets and other obligations such as proper adherence to all legislation applicable to municipalities. A Section 56 manager is a manager employed under the terms of Section 56 of the Local Government: Municipal Systems Act, 2000. They are directly accountable to the municipal manager; or an acting manager directly accountable to the municipal manager under circumstances and for a period as prescribed</t>
  </si>
  <si>
    <t>C1 (GG)(1)</t>
  </si>
  <si>
    <t xml:space="preserve">This is the count of the number of Executive Committee (ExCo) or Mayoral Committee meetings held. A Mayoral committee meeting is a meeting of the committee appointed by the Executive Mayor in terms of section 60 of the Structures Act. An Executive Committee refers to the members of Council elected to serve on an executive structure Chaired by the Mayor. </t>
  </si>
  <si>
    <t>C2 (GG)(1)</t>
  </si>
  <si>
    <t>This is the count of the number of Council portfolio committee meetings held. Portfolio committees exercise oversight over a particular municipal department or “portfolio”.</t>
  </si>
  <si>
    <t>C3 (GG)(1)</t>
  </si>
  <si>
    <t xml:space="preserve">This is the count of the number of MPAC committee meetings held. A Municipal Public Accounts Committee (MPAC) is one of the Committees in terms of Section 79 of the Local Government: Municipal Structures Act 117 of 1998 to serve as an oversight committee to deal with Oversight Reports on annual reports as per Section 129 (1) of the Municipal Finance Management Act 56 of 2003. </t>
  </si>
  <si>
    <t>C4 (GG)(1)</t>
  </si>
  <si>
    <t xml:space="preserve">This is a count of the number of recognised traditional leaders within a muncipal boundary. A municipal boundary is defined as a line enclosing the geographical area of jurisdiction of a municipal corporation as delineated by territorial legislation. Recognised leaders refer to those groups which the municipal council officially recognises within the municipal area. </t>
  </si>
  <si>
    <t>C5 (GG)(1)</t>
  </si>
  <si>
    <t xml:space="preserve">This is a count of the number of formal (minuted) meetings between the Mayor, Speaker, and MM held. A Mayor is the head of the executive of the municipality. A Speaker presides at meetings of the Council and performs the duties and exercises the powers delegated to the Speaker as defined in Section 59 of the Municipal Systems Act. A municipal manager (MM) is the accounting officer of the municipality appointed by council in terms of Section 57 of the Municipal Systems Act. </t>
  </si>
  <si>
    <t>C6 (GG)(1)</t>
  </si>
  <si>
    <t>C7 (GG)(1)</t>
  </si>
  <si>
    <t xml:space="preserve">The number of councillors that have received training. A councillor is an individual who is elected to represent their local community and runs their local council. Training can be of any duration, length and need not be formally accredited. </t>
  </si>
  <si>
    <t>C8 (GG)(1)</t>
  </si>
  <si>
    <t xml:space="preserve">The number of municipal officials that have received training. A municipal official is  a person in the employ of the municipality who has been delegated to perform any function of the municipality or any function for which the municipality is responsible. Training can be of any duration, length and need not be formally accredited. </t>
  </si>
  <si>
    <t>C9 (GG)(1)</t>
  </si>
  <si>
    <t>The number of work stoppages. Work stoppage refers to the temporary cessation of work as a form of protest and can be initiated by either employees or management. When initiated by employees, work stoppages refer to a single employee or group of employees ceasing work purposefully as a means of protest.</t>
  </si>
  <si>
    <t>C10 (GG)(1)</t>
  </si>
  <si>
    <t>The number of litigation cases instituted by the municipality. Litigation is an action brought in court to enforce a particular right. It involves a series of steps that may lead to a court trial and ultimately a resolution of the matter.</t>
  </si>
  <si>
    <t>C11 (GG)(1)</t>
  </si>
  <si>
    <t>C12 (GG)(1)</t>
  </si>
  <si>
    <t xml:space="preserve">The number of forensic investigations insitituted. A forensic investigation is the gathering and analysis of all evidence in order to come to a conclusion about a suspect(s). In municipalities, the broad areas of misconduct that are investigated include irregular, wasteful and unauthorised expenditure; procurement irregularities; appointment irregularities; as well as cash theft, fraud, corruption and malicious administrative practices. This refers to newly instituted or on-going investigations. </t>
  </si>
  <si>
    <t>C13 (GG)(1)</t>
  </si>
  <si>
    <t>C14 (GG)(1)</t>
  </si>
  <si>
    <t>The number of days sick leave taken by municipal employees. Sick leave is paid time off from work that workers can use to stay home to address their health needs without losing pay. It differs from paid vacation time or time off work to deal with personal matters, because sick leave is intended for health-related purposes.</t>
  </si>
  <si>
    <t>C15 (GG)(1)</t>
  </si>
  <si>
    <t>The number of permanent employees employed by the municipality. Permanent employees do not have a predetermined end date to their employment, and their positions are part of the official organisational structure of the municipality.</t>
  </si>
  <si>
    <t>C16 (GG)(1)</t>
  </si>
  <si>
    <t>The number of temporary employees employed by the municipality. Temporary employees refer to those employed on a fixed-term contract in addition to the official organisational structure of the municipality.</t>
  </si>
  <si>
    <t>C17 (GG)(1)</t>
  </si>
  <si>
    <t>The number of approved demonstrations in the municipal area. A demonstration is action by a mass group or collection of groups of people in favour of a political or other cause or people partaking in a protest against a cause of concern; it often consists of walking in a mass march formation and either beginning with or meeting at a designated endpoint, or rally, to hear speakers. An 'approved demonstration' refers to a planned action communicated to the local authority and for which permission has been provided.</t>
  </si>
  <si>
    <t>C18 (GG)(1)</t>
  </si>
  <si>
    <t>C19 (GG)(1)</t>
  </si>
  <si>
    <t>The number of permanent environmental health practitioners employed by the municipality. Environmental health practitioners are dedicated to protecting public health by monitoring and recommending solutions to reduce pollution levels. They use specialized equipment to measure the levels of contaminants in air, water and soil, as well as noise and radiation levels.</t>
  </si>
  <si>
    <t>C20 (ENV)(1)</t>
  </si>
  <si>
    <t>C21 (ENV)(1)</t>
  </si>
  <si>
    <t>The number of council meetings. A council is made up of elected members who approve policies and by-laws for their municipal area. Council meetings are a platform used by concillors to discuss these policies, by-laws and other issues relating to their municipality (e.g. service delivery issues) and to make decisions, through councillor voting, on them. Council meetings are typically open to the general public to attend as well.</t>
  </si>
  <si>
    <t>C22 (GG)(1)</t>
  </si>
  <si>
    <t xml:space="preserve">The number of disciplinary cases for misconduct related to fraud and corruption active within the municipality. A disciplinary case is an alleged instance of misconduct between an employee and employer whereby the employee should present evidence to respond to the allegations against him/her. Fraud is an intentionally deceptive action designed to provide the perpetrator with an unlawful gain or to deny a right to a victim. Fraud typically occurs with regard to finance. Corruption is a form of dishonesty or criminal offense undertaken by a person entrusted with a position of authority, to acquire illicit benefit or abuse power for one's private gain. Corruption may include many activities including bribery and embezzlement. For this definition, all forms of misconduct relating to dishonesty may be considered within the ambit of the measure. </t>
  </si>
  <si>
    <t>C23 (GG)(1)</t>
  </si>
  <si>
    <t>The number of council meetings where an unplanned disruption forces the municipal council to abandon the proceedings as originally scheduled and it is unable to conclude the agenda on account of the disruption. "Disruption", in this instance, refers to council meetings where agenda items are not concluded upon, and deferred to the next council meeting. Furthermore, any disruption of council proceedings that results in a suspension of the sitting outside of the planned agenda is also considered a "disruption".</t>
  </si>
  <si>
    <t>C24 (GG)(1)</t>
  </si>
  <si>
    <t>C25 (GG)(1)</t>
  </si>
  <si>
    <t xml:space="preserve">The Cumulative R-value of all tenders awarded. A tender is an invitation to bid for a project. A tender is 'awarded' when the municipality officially selects an individual/company to carry out the work required to complete a project. </t>
  </si>
  <si>
    <t>C26 (GG)(1)</t>
  </si>
  <si>
    <t>The number of tenders awarded in terms of Section 36 of the MFMA and the Municipal Supply Chain Management Regulations. Section 36 of the MFMA and the Municipal Supply Chain Management Regulations of 2005 permits the Accounting Officer to “dispense with the official procurement processes established by the policy and to procure any required goods or services through any convenient process”. This would typically include urgent and emergency cases, single–source goods, and any other cases where it is impractical to follow normal SCM process. In the event of such a decision, the accounting officer is required to report this to the next Council meeting.</t>
  </si>
  <si>
    <t>C27 (GG)(1)</t>
  </si>
  <si>
    <t>The R-value of all tenders awarded in terms of Section 36 of the MFMA and the Municipal Supply Chain Management Regulations. Section 36 of the MFMA and the Municipal Supply Chain Management Regulations of 2005 permits the Accounting Officer to “dispense with the official procurement processes established by the policy and to procure any required goods or services through any convenient process”. This would typically include urgent and emergency cases, single–source goods, and any other cases where it is impractical to follow normal SCM process. In the event of such a decision, the accounting officer is required to report this to the next Council meeting</t>
  </si>
  <si>
    <t>C28 (GG)(1)</t>
  </si>
  <si>
    <t>The number of applications for rezoning a property for commercial purposes approved. Rezoning a property for commercial purposes is when the initial classification assigned for the use of a property (e.g. for residential purposes) is adjusted so that it permits business to be conducted on the property.</t>
  </si>
  <si>
    <t>C29 (LED)(1)</t>
  </si>
  <si>
    <t>The number of business licenses approved. Business licenses are permits issued by the municipality that allow individuals or companies to conduct business within the municipal area. It is the authorization to operate a business issued by the local government.</t>
  </si>
  <si>
    <t>C30 (GG)(1)</t>
  </si>
  <si>
    <t xml:space="preserve">The number of approved posts in the municipality with regard to municipal infrastructure. Municipal infrastructure is defined in broad terms as ‘the capital works required to provide municipal services'. It includes all the activities necessary to ensure that the works are delivered effectively, such as feasibility studies, project planning and capacity building to establish sound operational arrangements for the works. </t>
  </si>
  <si>
    <t>C31 (GG)(1)</t>
  </si>
  <si>
    <t xml:space="preserve">The number of municipal infrastructure positions filled. Municipal infrastructure is defined in broad terms as ‘the capital works required to provide municipal services.' It includes all the activities necessary to ensure that the works are delivered effectively, such as feasibility studies, project planning and capacity building to establish sound operational arrangements for the works. This refers to all approved posts for which are currently filled. It does not include temporary or fixed-term appointments. </t>
  </si>
  <si>
    <t>C32 (GG)(1)</t>
  </si>
  <si>
    <t xml:space="preserve">The number of tenders over R200 000 awarded.  A tender is an invitation to bid for a project. A tender is 'awarded' when the municipality officially selects an individual/company to carry out the work required to complete a project. </t>
  </si>
  <si>
    <t>C33 (GG)(1)</t>
  </si>
  <si>
    <t>The number of continuous months the Municipal Managers' position has been filled (not Acting).  A municipal manager (MM) is appointed by council in terms of Section 56 of the Municipal Systems Act.</t>
  </si>
  <si>
    <t>C34 (GG)(1)</t>
  </si>
  <si>
    <t>C35 (GG)(1)</t>
  </si>
  <si>
    <t>The number of vacant posts among senior managers within the municipality. A senior manager is a municipal manager, appointed in terms of section 57 of the Municipal Systems Act, and includes managers directly acountable to a municipal manager appointed in terms of section 56 of the Act.</t>
  </si>
  <si>
    <t>C36 (GG)(1)</t>
  </si>
  <si>
    <t xml:space="preserve">The number of approved posts in the treasury and budget office. The Budget and Treasury office is responsible for the managing a municipality's financial resources in an efficient and professional manner while providing support to all departments in order to ensure that all legislation policies and procedures as prescribed by National Treasury are implemented and upheld. An approved job post refers to employment posts that have been developed in relation to the Municipal Structures Act of 1998 and the Municipal Finance Management Act of 2003, and has been approved by the Muncipal Manager. </t>
  </si>
  <si>
    <t>C37 (GG)(1)</t>
  </si>
  <si>
    <t xml:space="preserve">The number of filled posts in the treasury and budget office. The Budget and Treasury office is responsible for the managing a municipality's financial resources in an efficient and professional manner while providing support to all departments in order to ensure that all legislation policies and procedures as prescribed by National Treasury are implemented and upheld. </t>
  </si>
  <si>
    <t>C38 (GG)(1)</t>
  </si>
  <si>
    <t xml:space="preserve">The number of approved post in the planning and development department. A development and planning department is charged with the planning function within the municipality. An approved job post refers to employment posts that have been developed in relation to the Municipal Structures Act of 1998 and the Municipal Finance Management Act of 2003, and has been approved by the Muncipal Manager. </t>
  </si>
  <si>
    <t>C39 (GG)(1)</t>
  </si>
  <si>
    <t>C40 (GG)(1)</t>
  </si>
  <si>
    <t xml:space="preserve">The number of approved engineering posts. An engineer is a person who designs, builds, or maintains engines, machines, or structures. An approved job post refers to employment posts that have been developed in relation to the Municipal Structures Act of 1998 and the Municipal Finance Management Act of 2003, and has been approved by the Muncipal Manager. </t>
  </si>
  <si>
    <t>C41 (GG)(1)</t>
  </si>
  <si>
    <t xml:space="preserve">The number of registered engineers employed in approved posts. A Registered professional engineer is a person who is registered as a professional engineer with an official organising body. In South Africa, the statutory body for the engineering profession is the Engineering Council of South Africa (ECSA). An approved job post refers to employment posts that have been developed in relation to the Municipal Structures Act of 1998 and the Municipal Finance Management Act of 2003, and has been approved by the Muncipal Manager. </t>
  </si>
  <si>
    <t>C42 (GG)(1)</t>
  </si>
  <si>
    <t>The number of engineers employed in approved posts. An engineer is a person who designs, builds, or maintains engines, machines, or structures with a formal qualification of a BScEng or BEng. An approved job post refers to employment posts that have been developed in relation to the Municipal Structures Act of 1998 and the Municipal Finance Management Act of 2003, and has been approved by the Muncipal Manager.</t>
  </si>
  <si>
    <t>C43 (GG)(1)</t>
  </si>
  <si>
    <t xml:space="preserve">The number of active disciplinary cases within the municipality. A disciplinary case is a formal procedure initiated in relation to alleged misconduct on the part of an employee which may result in a warning, sanction or dismissal. </t>
  </si>
  <si>
    <t>C44 (GG)(1)</t>
  </si>
  <si>
    <t>C45 (GG)(1)</t>
  </si>
  <si>
    <t>The number of approved waste management posts. Waste management includes the activities and actions required to manage waste from its inception to its final disposal. This includes the collection, transport, treatment and disposal of waste, together with monitoring and regulation of the waste management process. An approved job post refers to employment posts that have been developed in relation to the Municipal Structures Act of 1998 and the Municipal Finance Management Act of 2003, and has been approved by the Muncipal Manager.</t>
  </si>
  <si>
    <t>C46 (ENV)(1)</t>
  </si>
  <si>
    <t>The number of waste management posts filled in terms of the approved structure. Waste management includes the activities and actions required to manage waste from its inception to its final disposal. This includes the collection, transport, treatment and disposal of waste, together with monitoring and regulation of the waste management process.</t>
  </si>
  <si>
    <t>C47 (ENV)(1)</t>
  </si>
  <si>
    <t>The number of approved electrician posts. An electrician is an individual who installs and maintains electrical equipment. An approved job post refers to employment posts that have been developed in relation to the Municipal Structures Act of 1998 and the Municipal Finance Management Act of 2003, and has been approved by the Muncipal Manager.</t>
  </si>
  <si>
    <t>C48 (EE)(1)</t>
  </si>
  <si>
    <t>The number of electricians employed in approved posts in terms of the approved structure. An electrician is an individual who installs and maintains electrical equipment. An approved job post refers to employment posts that have been developed in relation to the Municipal Structures Act of 1998 and the Municipal Finance Management Act of 2003, and has been approved by the Muncipal Manager.</t>
  </si>
  <si>
    <t>C49 (EE)(1)</t>
  </si>
  <si>
    <t>The number of approved water and wastewater management posts. This refers to all posts pertaining to water, sanitation and wastewater management within the municipality.  An approved job post refers to employment posts that have been developed in relation to the Municipal Structures Act of 1998 and the Municipal Finance Management Act of 2003, and has been approved by the Muncipal Manager.</t>
  </si>
  <si>
    <t>C50 (WS)(1)</t>
  </si>
  <si>
    <t>The number of filled water and wastewater management posts in terms of the approved structure. This refers to all posts pertaining to water, sanitation and wastewater management within the municipality.  An approved job post refers to employment posts that have been developed in relation to the Municipal Structures Act of 1998 and the Municipal Finance Management Act of 2003, and has been approved by the Muncipal Manager.</t>
  </si>
  <si>
    <t>C51 (WS)(1)</t>
  </si>
  <si>
    <t>C52 (HS)(1)</t>
  </si>
  <si>
    <t>C53 (HS)(1)</t>
  </si>
  <si>
    <t>C54 (HS)(1)</t>
  </si>
  <si>
    <t>C55(HS)(1)</t>
  </si>
  <si>
    <t>C56 (EE)(1)</t>
  </si>
  <si>
    <t>Number of registered electricity consumers with an embedded generation system</t>
  </si>
  <si>
    <t>C88 Consultations 2023</t>
  </si>
  <si>
    <t xml:space="preserve">This indicator monitors the number of registered municipal electricity consumers with an embedded generation electricity system. Electricity is a key source of revenue for a municipality and anyone who connects an embedded generation system or supplements their municipal electricity supply is obliged to register with the municipality in terms of Schedule 2 of the Electricity Regulation Act. </t>
  </si>
  <si>
    <t xml:space="preserve">The number of registered municipal electricity consumers with an embedded generation electricity system. An embedded generation system refers to small scale electricity production localised to a site (or sites) within the electricity distribution network, close to the place of consumption. The indicator tracks the total number of registered consumers able to access electricity through alternative means, beyond municipal supply. 
</t>
  </si>
  <si>
    <t>(1) Simple count of the number of registered municipal electricity consumers with an embedded generation system</t>
  </si>
  <si>
    <t xml:space="preserve">This indicator is cumulative for all registrations on the municipal systems. Only consumers who are registered electricity consumers with a municipality should be included in this indicator. </t>
  </si>
  <si>
    <t>C57 (EE)(1)</t>
  </si>
  <si>
    <t>C58 (EE)(1)</t>
  </si>
  <si>
    <t>C59 (EE)(1)</t>
  </si>
  <si>
    <t>C60(WS)(1)</t>
  </si>
  <si>
    <t>C61 (WS)(1)</t>
  </si>
  <si>
    <t>C62 (WS)(1)</t>
  </si>
  <si>
    <t>C63 (WS)(1)</t>
  </si>
  <si>
    <t>C64 (TR)(1)</t>
  </si>
  <si>
    <t>C65 (TR)(1)</t>
  </si>
  <si>
    <t>C66 (TR)(1)</t>
  </si>
  <si>
    <t xml:space="preserve">The number of paid full-time firefighters employed by the municipality. A firefighter is a rescuer extensively trained in firefighting, primarily to extinguish hazardous fires that threaten life, property, and the environment as well as to rescue people and animals from dangerous situations. This could be either permanent or fixed-term employment, on a full-time basis. </t>
  </si>
  <si>
    <t>C67 (FD) (1)</t>
  </si>
  <si>
    <t>The number of part-time and firefighter reservists  in the service of the municipality. A firefighter reservist is a member of the community who performs part-time firefighting functions or activities for the municipality on a voluntary basis without being paid, in terms of the Fire Brigade Act. A part-time firefighter is one who is paid on a part-time basis or as part of a part-time fixed term contract to serve as part of the municipality's firefighting capacity.</t>
  </si>
  <si>
    <t>(1) Simple count of the number of part-time firefighters and firefighter reservists in the municipality</t>
  </si>
  <si>
    <t>C68 (FD)(1)</t>
  </si>
  <si>
    <t>The number of displaced persons (regardless of their nationality) to whom the municipality delivered assistance within the municipal area. A displaced person is person who was forced to or obliged to leave their home as a result of natural or human-made disasters, conflict, situations of generalised violence or violations of human rights. 'Assistance' in this instance refers to some or all of the following types of assistance: essential food and potable water; basic shelter and housing; appropriate clothing; and essential medical services and sanitation. The origins of displacement, extent and duration does not affect the measure, only the unique number of individuals to which the municipality has provided direct assistance in the reporting period.</t>
  </si>
  <si>
    <t>C69 (FD)(1)</t>
  </si>
  <si>
    <t>The number of volunteer responders in the service of the municipality. Volunteer responders are members of the community who perform part-time disaster management functions or activities for the municipality on a voluntary basis without being paid. They are enrolled as a volunteer as contemplated in regulation 6 (3) (b) of the Disaster Management Act 57 of 2002.</t>
  </si>
  <si>
    <t>C70 (FD)(1)</t>
  </si>
  <si>
    <t>C71 (LED)(1)</t>
  </si>
  <si>
    <t>C72 (FD)(1)</t>
  </si>
  <si>
    <t>C73 (FD)(1)</t>
  </si>
  <si>
    <t>C74 (FD)(1)</t>
  </si>
  <si>
    <t>75 (FD)(1)</t>
  </si>
  <si>
    <t xml:space="preserve">The number of SMMEs and informal businesses benefitting from municipal digitisation support programmes rolled out directly or in partnership with other stakeholders, within the municipal area. Digitisation support programme can include: digital infrastructure provision, digital platforms, digital financial services, digital entrepreneurship support and digital skills development.   SMME stands for small, medium and micro-enterprises. These businesses range from formally registered, informal and non-VAT registered organisations. Small to medium-sized businesses typically employ over a hundred people and are comparable to the small- and medium-sized enterprises (SME) segment found in developed countries. Micro-enterprises, on the other hand, typically encompass survivalist self-employed persons from the poorest layers of the population. This measures any business who has registered with the municipality to benefit from support for digitisation. </t>
  </si>
  <si>
    <t>C76 (LED)(1)</t>
  </si>
  <si>
    <t>C77 (LED)(1)</t>
  </si>
  <si>
    <t>C78 (LED)(1)</t>
  </si>
  <si>
    <t>C79 (LED)(1)</t>
  </si>
  <si>
    <t>C80 (LED)(1)</t>
  </si>
  <si>
    <t xml:space="preserve">The number of new business license applications received by the municipality. Business license applications may be required by the municipality as it relates to food provision and other industtries. This measures only the 'new' business license applications received by the municipality. By applying for a license as a 'new' business, the indicator measures new formal economic ventures pursued within the municipality. The indicator measures only those 'new' license applications and does not track renewals. </t>
  </si>
  <si>
    <t>C81 (LED)(1)</t>
  </si>
  <si>
    <t>C82 (LED)(1)</t>
  </si>
  <si>
    <t>C83 (LED)(1)</t>
  </si>
  <si>
    <t>C84(LED)(1)</t>
  </si>
  <si>
    <t>C85(LED)(1)</t>
  </si>
  <si>
    <t>C86 (LED)(1)</t>
  </si>
  <si>
    <t>The number of formal business firms that are split across 1-digit SIC codes within the municipal area for the quarter. The Standard Industrial Classification (SIC) is a system for classifying industries by a four-digit code. It is used by government agencies to classify industry areas. In South Africa SIC codes 1 - 3 encompass the Agriculture, forestry and fishing sector; while SIC codes 5 -9 encompass the mining and quarrying sector.</t>
  </si>
  <si>
    <t>C87 (LED)(1)</t>
  </si>
  <si>
    <t>C88 (LED)(1)</t>
  </si>
  <si>
    <t>C89 (GG)(1)</t>
  </si>
  <si>
    <t>C90(ENV)(1)</t>
  </si>
  <si>
    <t>C91 (ENV)(1)</t>
  </si>
  <si>
    <t xml:space="preserve">Cumulative, financial year to date. The indicator is drawn from all new electricity connection applications received by the municipality. Data element EE1.13(2) is a sub-set of this indicator value. Disaggregation note- these applications should be able to be broken down according to:1) the type of tariff; 2) D-form classification upon request. </t>
  </si>
  <si>
    <t>C100(GG)</t>
  </si>
  <si>
    <t xml:space="preserve">Proposed based on CoGTA departmental consultations. The indicator relates to MTSF Priority 1: Building a capable, ethical and development state. It is aligned to the Outcome- Professional, meritocratic and ethical public administration. The indicator was moved from an Output indicator to a Compliance indicator based on C88 TWG Consultations in 2023. </t>
  </si>
  <si>
    <t>C100(GG)(1)</t>
  </si>
  <si>
    <t>C101(GG)</t>
  </si>
  <si>
    <t xml:space="preserve">Number of dismissals for fraud and corruption </t>
  </si>
  <si>
    <t xml:space="preserve">The number of dismissals for fraud and corruption reported by the municipality. Corruption is defined broadly in the Prevention and Combating of Corrupt Activities Act 12 of 2004 in Chapter 2(s3) and any criminal offence that may fall within the ambit of this definition is included for the purposes of this indicator. </t>
  </si>
  <si>
    <t xml:space="preserve">This indicator should be viewed in conjunction with the other indicators of which this should be a predictor of consequences to follow if systems of accountability are functioning appropriately. The data element was previously part of GG5.2 which has now been demoted to Tier 3 while the data element is sourced this way. </t>
  </si>
  <si>
    <t>C101(GG)(1)</t>
  </si>
  <si>
    <t>C102(ENV)</t>
  </si>
  <si>
    <t>Number of incidents of improper disposal of medical waste responded to by the municipality</t>
  </si>
  <si>
    <t xml:space="preserve">C88 Consultations 2023 with SALGA. </t>
  </si>
  <si>
    <t xml:space="preserve">The safe and proper disposal of medical waste is essential to maintaining a healthy municipal environment where residents are free from exposure to medical wastes. With the associated costs, there is a growing risk that medical service providers take shortcuts or dispose of waste improperly. Ensuring the proper management of waste management so as to avoid a health risk is a municipal health function and tracking the incidence of improper disposal of medical waste which a municipality responds to is one way of exercising oversight of this function. </t>
  </si>
  <si>
    <t xml:space="preserve">The indicator measures the number of incidents reported to the municipality of the improper disposal of medical waste. Where an incident has been reported, it is understood that a municipality would respond to the report, diagnose the situation and undertake an appropriate course of action to remedy the situation as per the appropriate protocols.  </t>
  </si>
  <si>
    <t>(1) Number of incidents of improper disposal of medical waste responded to by the municipality</t>
  </si>
  <si>
    <t>Municipal health or relevant directorate</t>
  </si>
  <si>
    <t xml:space="preserve">This indicator is cumulative for the year to date. The Q4 reporting figure should reflect the total number of incidents that the municipality responded to for the year. </t>
  </si>
  <si>
    <t>C102(ENV)(1)</t>
  </si>
  <si>
    <t>C103(ENV)</t>
  </si>
  <si>
    <t xml:space="preserve">Number of notifiable medical condition investigations following the prescribed protocols </t>
  </si>
  <si>
    <t xml:space="preserve">Municipalities have an important function to survey and prevent the transmission of communicable diseases spread via environmental factors. The measure of the number of reported incidences which municipalities have a responsibility to investigate according to prescribed protocols provides oversight as to whether the municipality is fulfilling this function. </t>
  </si>
  <si>
    <t>The indicator measures the number of incidents reported to the municipality where notifiable medication conditions are investigated.  A Notifiable Medical Condition is defined in terms of the National Health Act: Regulations relating to the surveillance and the control of notifiable medical conditions as- a medical condition, disease or infection of public health importance that is classified as notifiable in terms of regulation 12, Annexure A, Tables 1-4. They may pose significant public health risks that can result in disease outbreaks or epidemics with high case fatliaty rates both nationally and internationally.  And prescribed protocols apply on the basis of the Notifiable Medical Condition and should involve Environmental Health Practitioners as per protocol. Any investigation should conclude with a course of action related to the prevention or mitigation of the risk of such incidence in the future, subject to applicable protocols.</t>
  </si>
  <si>
    <t>(1) Number of notifiable medical conditions investigations following the prescribed protocols</t>
  </si>
  <si>
    <t xml:space="preserve">This indicator is cumulative for the year to date. The Q4 reporting figure should reflect the total number of incidents that the municipality investigated for the year. </t>
  </si>
  <si>
    <t>C103(ENV)(1)</t>
  </si>
  <si>
    <t>C104(ENV)</t>
  </si>
  <si>
    <t xml:space="preserve">Number of foodborne disease outbreak investigations following the prescribed protocols </t>
  </si>
  <si>
    <t xml:space="preserve">Municipalities have an important function related to food control and to survey and prevent the transmissions of foodborne disease. The measure of the number of incidences of foodborne disease outbreaks which municipalities investigate provides insight as to whether the municipality is fulfilling this function. </t>
  </si>
  <si>
    <t xml:space="preserve">The indicator measures the number of incidents reported to the municipality where foodborne diseases are investigated according to the prescribed protocols, involving an Environmental Health Practitioner. A foodborne disease outbreak is defined as any food poisoning incident involving two or more individuals that are epidemiologically linked to a common food/beverage source (also referred to as foodborne illness or food poisoning). Any investigation should conclude with a course of action related to the prevention or mitigation of the risk of such incidence in the future, subject to applicable protocols. </t>
  </si>
  <si>
    <t>(1) Number of reported foodborne  disease outbreak investigations following the prescribed protocols</t>
  </si>
  <si>
    <t>C104(ENV)(1)</t>
  </si>
  <si>
    <t>Q26.</t>
  </si>
  <si>
    <t xml:space="preserve">Does the municipality have any arrangement (e.g. Service Level Agreement or otherwise) with another organ of state for the provision of municipal health services within the municipal jurisdiction? If so, please list the names of the applicable organs of state. </t>
  </si>
  <si>
    <t>C100</t>
  </si>
  <si>
    <t>C102</t>
  </si>
  <si>
    <t>C103</t>
  </si>
  <si>
    <t>C104</t>
  </si>
  <si>
    <t>C101</t>
  </si>
  <si>
    <t>Desmond Manaswe</t>
  </si>
  <si>
    <t>0132615817/0132618465</t>
  </si>
  <si>
    <t>dmanaswe@emogalelm.gov.za</t>
  </si>
  <si>
    <t>1500KM</t>
  </si>
  <si>
    <t>8.1KM</t>
  </si>
  <si>
    <t>4.5KM</t>
  </si>
  <si>
    <t>yes</t>
  </si>
  <si>
    <t>415 645 627</t>
  </si>
  <si>
    <t>30/06/2025</t>
  </si>
  <si>
    <t>4.85km</t>
  </si>
  <si>
    <t>YES</t>
  </si>
  <si>
    <t>Yes Functional</t>
  </si>
  <si>
    <t>LED Funding Policy</t>
  </si>
  <si>
    <t>District IGR Forum</t>
  </si>
  <si>
    <t>Mayor's Office</t>
  </si>
  <si>
    <t>128(Incl. EPWP&amp;Interns)</t>
  </si>
  <si>
    <t>District Function</t>
  </si>
  <si>
    <t>SDM Function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</si>
</sst>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sz val="12"/>
      <color theme="1"/>
      <name val="Calibri"/>
      <family val="2"/>
      <scheme val="minor"/>
    </font>
    <font>
      <sz val="11"/>
      <color rgb="FF000000"/>
      <name val="Calibri"/>
      <family val="2"/>
    </font>
    <font>
      <b/>
      <sz val="28"/>
      <name val="Calibri"/>
      <family val="2"/>
    </font>
    <font>
      <sz val="11"/>
      <color theme="0"/>
      <name val="Calibri"/>
      <family val="2"/>
    </font>
    <font>
      <b/>
      <sz val="12"/>
      <name val="Calibri"/>
      <family val="2"/>
    </font>
    <font>
      <b/>
      <sz val="11"/>
      <name val="Calibri"/>
      <family val="2"/>
    </font>
    <font>
      <sz val="11"/>
      <color theme="1" tint="0.14999847407452621"/>
      <name val="Calibri"/>
      <family val="2"/>
    </font>
    <font>
      <sz val="10"/>
      <name val="Calibri"/>
      <family val="2"/>
    </font>
    <font>
      <b/>
      <sz val="12"/>
      <color theme="0"/>
      <name val="Calibri"/>
      <family val="2"/>
    </font>
    <font>
      <b/>
      <sz val="11"/>
      <color theme="1"/>
      <name val="Calibri"/>
      <family val="2"/>
    </font>
    <font>
      <sz val="10"/>
      <color theme="1"/>
      <name val="Calibri"/>
      <family val="2"/>
      <scheme val="minor"/>
    </font>
    <font>
      <sz val="16"/>
      <name val="Calibri"/>
      <family val="2"/>
    </font>
    <font>
      <b/>
      <u/>
      <sz val="16"/>
      <name val="Calibri"/>
      <family val="2"/>
    </font>
    <font>
      <u/>
      <sz val="11"/>
      <color theme="10"/>
      <name val="Calibri"/>
      <family val="2"/>
    </font>
    <font>
      <sz val="11"/>
      <color theme="1" tint="0.34998626667073579"/>
      <name val="Calibri"/>
      <family val="2"/>
    </font>
    <font>
      <b/>
      <sz val="14"/>
      <color theme="1"/>
      <name val="Calibri"/>
      <family val="2"/>
    </font>
    <font>
      <sz val="11"/>
      <color theme="0" tint="-0.14996795556505021"/>
      <name val="Calibri"/>
      <family val="2"/>
    </font>
    <font>
      <b/>
      <sz val="11"/>
      <color theme="0"/>
      <name val="Calibri"/>
      <family val="2"/>
    </font>
    <font>
      <b/>
      <sz val="14"/>
      <color theme="0"/>
      <name val="Calibri"/>
      <family val="2"/>
    </font>
    <font>
      <sz val="12"/>
      <color rgb="FFEE0000"/>
      <name val="Arial"/>
      <family val="2"/>
    </font>
  </fonts>
  <fills count="13">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0" tint="-0.14996795556505021"/>
        <bgColor indexed="64"/>
      </patternFill>
    </fill>
    <fill>
      <patternFill patternType="solid">
        <fgColor theme="1" tint="0.249977111117893"/>
        <bgColor indexed="64"/>
      </patternFill>
    </fill>
    <fill>
      <patternFill patternType="solid">
        <fgColor theme="2" tint="-0.749992370372631"/>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39994506668294322"/>
        <bgColor indexed="64"/>
      </patternFill>
    </fill>
    <fill>
      <patternFill patternType="solid">
        <fgColor theme="9" tint="0.59996337778862885"/>
        <bgColor indexed="64"/>
      </patternFill>
    </fill>
    <fill>
      <patternFill patternType="solid">
        <fgColor rgb="FFFFFF00"/>
        <bgColor indexed="64"/>
      </patternFill>
    </fill>
  </fills>
  <borders count="7">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tted">
        <color auto="1"/>
      </left>
      <right style="dotted">
        <color auto="1"/>
      </right>
      <top style="dotted">
        <color auto="1"/>
      </top>
      <bottom style="dotted">
        <color auto="1"/>
      </bottom>
      <diagonal/>
    </border>
    <border>
      <left style="thin">
        <color rgb="FF000000"/>
      </left>
      <right/>
      <top style="thin">
        <color rgb="FF000000"/>
      </top>
      <bottom style="thin">
        <color rgb="FF000000"/>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23">
    <xf numFmtId="0" fontId="0" fillId="0" borderId="0"/>
    <xf numFmtId="9" fontId="1" fillId="0" borderId="0" applyFont="0" applyFill="0" applyBorder="0" applyAlignment="0" applyProtection="0"/>
    <xf numFmtId="0" fontId="1" fillId="0" borderId="0"/>
    <xf numFmtId="0" fontId="4" fillId="0" borderId="0"/>
    <xf numFmtId="0" fontId="1" fillId="0" borderId="0"/>
    <xf numFmtId="0" fontId="1" fillId="0" borderId="0"/>
    <xf numFmtId="0" fontId="9" fillId="4" borderId="3">
      <protection locked="0"/>
    </xf>
    <xf numFmtId="0" fontId="3" fillId="2" borderId="3">
      <protection locked="0"/>
    </xf>
    <xf numFmtId="0" fontId="9" fillId="5" borderId="0"/>
    <xf numFmtId="0" fontId="10" fillId="6" borderId="0"/>
    <xf numFmtId="0" fontId="3" fillId="11" borderId="0">
      <alignment horizontal="left" wrapText="1" indent="1"/>
    </xf>
    <xf numFmtId="0" fontId="12" fillId="7" borderId="0"/>
    <xf numFmtId="0" fontId="12" fillId="7" borderId="0"/>
    <xf numFmtId="0" fontId="13" fillId="8" borderId="0">
      <alignment wrapText="1"/>
    </xf>
    <xf numFmtId="0" fontId="3" fillId="2" borderId="3">
      <protection locked="0"/>
    </xf>
    <xf numFmtId="0" fontId="3" fillId="9" borderId="0">
      <alignment horizontal="left" wrapText="1" indent="1"/>
    </xf>
    <xf numFmtId="0" fontId="13" fillId="10" borderId="0">
      <alignment wrapText="1"/>
    </xf>
    <xf numFmtId="0" fontId="3" fillId="0" borderId="0"/>
    <xf numFmtId="0" fontId="20" fillId="2" borderId="0"/>
    <xf numFmtId="0" fontId="17" fillId="0" borderId="0" applyNumberFormat="0" applyFill="0" applyBorder="0" applyAlignment="0">
      <protection locked="0"/>
    </xf>
    <xf numFmtId="0" fontId="20" fillId="2" borderId="0"/>
    <xf numFmtId="9" fontId="3" fillId="0" borderId="0" applyFont="0" applyFill="0" applyBorder="0" applyAlignment="0" applyProtection="0"/>
    <xf numFmtId="0" fontId="18" fillId="6" borderId="0"/>
  </cellStyleXfs>
  <cellXfs count="56">
    <xf numFmtId="0" fontId="0" fillId="0" borderId="0" xfId="0"/>
    <xf numFmtId="0" fontId="0" fillId="2" borderId="0" xfId="0" applyFill="1"/>
    <xf numFmtId="9" fontId="7" fillId="2" borderId="0" xfId="1" applyFont="1" applyFill="1"/>
    <xf numFmtId="0" fontId="9" fillId="4" borderId="3" xfId="6">
      <protection locked="0"/>
    </xf>
    <xf numFmtId="0" fontId="3" fillId="2" borderId="3" xfId="7">
      <protection locked="0"/>
    </xf>
    <xf numFmtId="0" fontId="9" fillId="5" borderId="0" xfId="8"/>
    <xf numFmtId="0" fontId="3" fillId="11" borderId="0" xfId="10">
      <alignment horizontal="left" wrapText="1" indent="1"/>
    </xf>
    <xf numFmtId="0" fontId="0" fillId="0" borderId="0" xfId="0" applyProtection="1">
      <protection locked="0"/>
    </xf>
    <xf numFmtId="0" fontId="12" fillId="7" borderId="0" xfId="11" applyAlignment="1">
      <alignment wrapText="1"/>
    </xf>
    <xf numFmtId="0" fontId="12" fillId="7" borderId="0" xfId="11"/>
    <xf numFmtId="0" fontId="12" fillId="7" borderId="0" xfId="12"/>
    <xf numFmtId="0" fontId="13" fillId="8" borderId="0" xfId="13">
      <alignment wrapText="1"/>
    </xf>
    <xf numFmtId="0" fontId="3" fillId="2" borderId="3" xfId="14">
      <protection locked="0"/>
    </xf>
    <xf numFmtId="0" fontId="3" fillId="9" borderId="0" xfId="15">
      <alignment horizontal="left" wrapText="1" indent="1"/>
    </xf>
    <xf numFmtId="0" fontId="3" fillId="0" borderId="0" xfId="17" applyProtection="1">
      <protection locked="0"/>
    </xf>
    <xf numFmtId="0" fontId="0" fillId="0" borderId="4" xfId="0" applyBorder="1" applyAlignment="1" applyProtection="1">
      <alignment horizontal="center" vertical="center"/>
      <protection locked="0"/>
    </xf>
    <xf numFmtId="0" fontId="0" fillId="0" borderId="2" xfId="0" applyBorder="1" applyProtection="1">
      <protection locked="0"/>
    </xf>
    <xf numFmtId="0" fontId="0" fillId="0" borderId="1" xfId="0" applyBorder="1" applyProtection="1">
      <protection locked="0"/>
    </xf>
    <xf numFmtId="0" fontId="20" fillId="2" borderId="0" xfId="18"/>
    <xf numFmtId="49" fontId="3" fillId="2" borderId="3" xfId="7" applyNumberFormat="1">
      <protection locked="0"/>
    </xf>
    <xf numFmtId="0" fontId="17" fillId="0" borderId="0" xfId="19">
      <protection locked="0"/>
    </xf>
    <xf numFmtId="0" fontId="12" fillId="7" borderId="0" xfId="12" applyAlignment="1">
      <alignment wrapText="1"/>
    </xf>
    <xf numFmtId="0" fontId="3" fillId="0" borderId="0" xfId="17"/>
    <xf numFmtId="0" fontId="6" fillId="2" borderId="0" xfId="17" applyFont="1" applyFill="1"/>
    <xf numFmtId="0" fontId="3" fillId="2" borderId="0" xfId="17" applyFill="1"/>
    <xf numFmtId="0" fontId="20" fillId="2" borderId="0" xfId="20"/>
    <xf numFmtId="0" fontId="3" fillId="2" borderId="0" xfId="17" applyFill="1" applyAlignment="1">
      <alignment wrapText="1"/>
    </xf>
    <xf numFmtId="0" fontId="2" fillId="3" borderId="0" xfId="17" applyFont="1" applyFill="1"/>
    <xf numFmtId="0" fontId="3" fillId="3" borderId="0" xfId="17" applyFill="1"/>
    <xf numFmtId="0" fontId="3" fillId="2" borderId="0" xfId="17" applyFill="1" applyProtection="1">
      <protection locked="0"/>
    </xf>
    <xf numFmtId="0" fontId="3" fillId="4" borderId="0" xfId="17" applyFill="1"/>
    <xf numFmtId="0" fontId="15" fillId="2" borderId="0" xfId="17" applyFont="1" applyFill="1"/>
    <xf numFmtId="0" fontId="16" fillId="2" borderId="0" xfId="17" applyFont="1" applyFill="1"/>
    <xf numFmtId="0" fontId="8" fillId="2" borderId="0" xfId="17" applyFont="1" applyFill="1"/>
    <xf numFmtId="49" fontId="5" fillId="2" borderId="0" xfId="17" applyNumberFormat="1" applyFont="1" applyFill="1"/>
    <xf numFmtId="0" fontId="18" fillId="6" borderId="0" xfId="22"/>
    <xf numFmtId="0" fontId="5" fillId="2" borderId="0" xfId="17" applyFont="1" applyFill="1"/>
    <xf numFmtId="0" fontId="11" fillId="2" borderId="0" xfId="17" applyFont="1" applyFill="1" applyAlignment="1">
      <alignment horizontal="center"/>
    </xf>
    <xf numFmtId="0" fontId="3" fillId="0" borderId="0" xfId="17" applyAlignment="1" applyProtection="1">
      <alignment wrapText="1"/>
      <protection locked="0"/>
    </xf>
    <xf numFmtId="0" fontId="20" fillId="2" borderId="0" xfId="20" applyAlignment="1">
      <alignment wrapText="1"/>
    </xf>
    <xf numFmtId="0" fontId="9" fillId="0" borderId="0" xfId="17" applyFont="1" applyProtection="1">
      <protection locked="0"/>
    </xf>
    <xf numFmtId="0" fontId="14" fillId="0" borderId="0" xfId="17" applyFont="1" applyProtection="1">
      <protection locked="0"/>
    </xf>
    <xf numFmtId="0" fontId="0" fillId="0" borderId="2" xfId="0" applyBorder="1" applyAlignment="1" applyProtection="1">
      <alignment vertical="center"/>
      <protection locked="0"/>
    </xf>
    <xf numFmtId="0" fontId="0" fillId="0" borderId="5" xfId="0" applyBorder="1" applyProtection="1">
      <protection locked="0"/>
    </xf>
    <xf numFmtId="0" fontId="3" fillId="0" borderId="4" xfId="0" applyFont="1" applyBorder="1" applyAlignment="1" applyProtection="1">
      <alignment vertical="center"/>
      <protection locked="0"/>
    </xf>
    <xf numFmtId="0" fontId="0" fillId="2" borderId="0" xfId="0" applyFill="1" applyProtection="1">
      <protection locked="0"/>
    </xf>
    <xf numFmtId="0" fontId="12" fillId="7" borderId="0" xfId="11" applyProtection="1">
      <protection locked="0"/>
    </xf>
    <xf numFmtId="9" fontId="19" fillId="3" borderId="6" xfId="18" applyNumberFormat="1" applyFont="1" applyFill="1" applyBorder="1" applyAlignment="1">
      <alignment horizontal="center" vertical="center"/>
    </xf>
    <xf numFmtId="0" fontId="9" fillId="2" borderId="0" xfId="18" applyFont="1" applyAlignment="1">
      <alignment horizontal="right" vertical="center" wrapText="1"/>
    </xf>
    <xf numFmtId="0" fontId="21" fillId="0" borderId="0" xfId="18" applyFont="1" applyFill="1" applyAlignment="1">
      <alignment horizontal="right" vertical="center" wrapText="1"/>
    </xf>
    <xf numFmtId="9" fontId="22" fillId="0" borderId="0" xfId="18" applyNumberFormat="1" applyFont="1" applyFill="1" applyAlignment="1">
      <alignment horizontal="center" vertical="center"/>
    </xf>
    <xf numFmtId="0" fontId="3" fillId="12" borderId="0" xfId="17" applyFill="1" applyProtection="1">
      <protection locked="0"/>
    </xf>
    <xf numFmtId="9" fontId="9" fillId="4" borderId="3" xfId="6" applyNumberFormat="1">
      <protection locked="0"/>
    </xf>
    <xf numFmtId="10" fontId="9" fillId="4" borderId="3" xfId="6" applyNumberFormat="1">
      <protection locked="0"/>
    </xf>
    <xf numFmtId="3" fontId="3" fillId="2" borderId="3" xfId="7" applyNumberFormat="1">
      <protection locked="0"/>
    </xf>
    <xf numFmtId="0" fontId="23" fillId="2" borderId="3" xfId="7" applyFont="1">
      <protection locked="0"/>
    </xf>
  </cellXfs>
  <cellStyles count="23">
    <cellStyle name="DNF" xfId="9" xr:uid="{41F0C0B2-6213-4166-B5FB-A779611DC106}"/>
    <cellStyle name="DNF 2" xfId="22" xr:uid="{42E5CEDC-E5A9-4495-A20B-B87DE9A8925B}"/>
    <cellStyle name="Element" xfId="15" xr:uid="{B9551004-765B-46B8-B50E-6247A1A0690D}"/>
    <cellStyle name="Element Data" xfId="7" xr:uid="{743F48F7-1D18-4559-8FD2-71DD999F23AB}"/>
    <cellStyle name="General Input" xfId="14" xr:uid="{58A6F6C4-0F69-40AD-B31C-7793F3B3A915}"/>
    <cellStyle name="Header" xfId="11" xr:uid="{3499610E-9D70-4E01-9B72-E7C96CFC9356}"/>
    <cellStyle name="Header Blank" xfId="12" xr:uid="{8DB97880-5900-48C0-90F7-776537CAD401}"/>
    <cellStyle name="Hyperlink" xfId="19" builtinId="8"/>
    <cellStyle name="Indicator" xfId="13" xr:uid="{F4C06124-4A36-4D04-A625-405C9FBB45FD}"/>
    <cellStyle name="Indicator Calc" xfId="8" xr:uid="{EA6B1EDA-9D45-4462-B688-D036E8A544A3}"/>
    <cellStyle name="Invisable" xfId="18" xr:uid="{43CB4AE9-882A-43AF-88DB-C00AA496235A}"/>
    <cellStyle name="Invisable 2" xfId="20" xr:uid="{DA9CDDC7-0732-4F9C-B0A5-EE145747B07D}"/>
    <cellStyle name="Normal" xfId="0" builtinId="0"/>
    <cellStyle name="Normal 2" xfId="2" xr:uid="{3C0A99B3-8C58-42E0-B381-01B00F881DFF}"/>
    <cellStyle name="Normal 2 3" xfId="5" xr:uid="{06A06F4B-563D-4EDE-9329-C2EB17F7F4D2}"/>
    <cellStyle name="Normal 3" xfId="3" xr:uid="{5F89AD19-D99C-4D67-974E-DE3C66F28491}"/>
    <cellStyle name="Normal 5" xfId="17" xr:uid="{5C43AFA8-C8FA-4CC6-B801-44FBF0D67C76}"/>
    <cellStyle name="Normal 6" xfId="4" xr:uid="{C73E193D-A2AB-4D59-9D36-4020E960AC19}"/>
    <cellStyle name="Percent" xfId="1" builtinId="5"/>
    <cellStyle name="Percent 2" xfId="21" xr:uid="{FA11704F-C693-441C-AC1E-C78E4D7B2683}"/>
    <cellStyle name="Planned" xfId="6" xr:uid="{3B8DD6BE-3859-4097-8853-B693FAE32F9C}"/>
    <cellStyle name="Priority Element" xfId="10" xr:uid="{AB0A2F9E-ADCD-4850-B23E-2919795CECFF}"/>
    <cellStyle name="Priority Indicator" xfId="16" xr:uid="{FDBBC616-B1F2-499B-9699-16609CCDE8B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microsoft.com/office/2007/relationships/slicerCache" Target="slicerCaches/slicerCache1.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hyperlink" Target="#'Intermediate City'!A1"/><Relationship Id="rId2" Type="http://schemas.openxmlformats.org/officeDocument/2006/relationships/hyperlink" Target="#'Local Municipality'!A1"/><Relationship Id="rId1" Type="http://schemas.openxmlformats.org/officeDocument/2006/relationships/image" Target="../media/image1.png"/><Relationship Id="rId4" Type="http://schemas.openxmlformats.org/officeDocument/2006/relationships/hyperlink" Target="#'District Municipality'!A1"/></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183816</xdr:colOff>
      <xdr:row>29</xdr:row>
      <xdr:rowOff>2372</xdr:rowOff>
    </xdr:from>
    <xdr:to>
      <xdr:col>8</xdr:col>
      <xdr:colOff>17091</xdr:colOff>
      <xdr:row>36</xdr:row>
      <xdr:rowOff>54312</xdr:rowOff>
    </xdr:to>
    <xdr:sp macro="" textlink="">
      <xdr:nvSpPr>
        <xdr:cNvPr id="11" name="TextBox 10">
          <a:extLst>
            <a:ext uri="{FF2B5EF4-FFF2-40B4-BE49-F238E27FC236}">
              <a16:creationId xmlns:a16="http://schemas.microsoft.com/office/drawing/2014/main" id="{32A29297-C88D-47F5-87C1-030836C199C7}"/>
            </a:ext>
          </a:extLst>
        </xdr:cNvPr>
        <xdr:cNvSpPr txBox="1"/>
      </xdr:nvSpPr>
      <xdr:spPr>
        <a:xfrm>
          <a:off x="183816" y="5727091"/>
          <a:ext cx="7920000" cy="140694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2000" b="1" u="sng"/>
            <a:t>Sheet</a:t>
          </a:r>
          <a:r>
            <a:rPr lang="en-ZA" sz="2000" b="1" u="sng" baseline="0"/>
            <a:t> navigation buttons</a:t>
          </a:r>
          <a:endParaRPr lang="en-ZA" sz="2000" b="1" u="sng"/>
        </a:p>
      </xdr:txBody>
    </xdr:sp>
    <xdr:clientData/>
  </xdr:twoCellAnchor>
  <xdr:twoCellAnchor editAs="oneCell">
    <xdr:from>
      <xdr:col>1</xdr:col>
      <xdr:colOff>0</xdr:colOff>
      <xdr:row>23</xdr:row>
      <xdr:rowOff>2543</xdr:rowOff>
    </xdr:from>
    <xdr:to>
      <xdr:col>8</xdr:col>
      <xdr:colOff>15921</xdr:colOff>
      <xdr:row>27</xdr:row>
      <xdr:rowOff>133350</xdr:rowOff>
    </xdr:to>
    <xdr:sp macro="" textlink="">
      <xdr:nvSpPr>
        <xdr:cNvPr id="2" name="TextBox 1">
          <a:extLst>
            <a:ext uri="{FF2B5EF4-FFF2-40B4-BE49-F238E27FC236}">
              <a16:creationId xmlns:a16="http://schemas.microsoft.com/office/drawing/2014/main" id="{D3BD96EC-71C5-47B6-B5EF-F2A07BC2CC5D}"/>
            </a:ext>
          </a:extLst>
        </xdr:cNvPr>
        <xdr:cNvSpPr txBox="1"/>
      </xdr:nvSpPr>
      <xdr:spPr>
        <a:xfrm>
          <a:off x="183816" y="4230306"/>
          <a:ext cx="7920000" cy="86607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2000" b="1" u="sng"/>
            <a:t>Finding</a:t>
          </a:r>
          <a:r>
            <a:rPr lang="en-ZA" sz="2000" b="1" u="sng" baseline="0"/>
            <a:t> your Municipal Code and Type</a:t>
          </a:r>
          <a:endParaRPr lang="en-ZA" sz="2000" b="1" u="sng"/>
        </a:p>
        <a:p>
          <a:r>
            <a:rPr lang="en-ZA" sz="1400" b="1"/>
            <a:t>Step</a:t>
          </a:r>
          <a:r>
            <a:rPr lang="en-ZA" sz="1400" b="1" baseline="0"/>
            <a:t> 1: Find your Municipality Name, Code, and Type in the table below.</a:t>
          </a:r>
          <a:br>
            <a:rPr lang="en-ZA" sz="1400" b="1" baseline="0"/>
          </a:br>
          <a:r>
            <a:rPr lang="en-ZA" sz="1400" b="1" baseline="0"/>
            <a:t>Step 2: Use the buttons to navigate to the correct planning &amp; reporting template. </a:t>
          </a:r>
          <a:endParaRPr lang="en-ZA" sz="1100"/>
        </a:p>
      </xdr:txBody>
    </xdr:sp>
    <xdr:clientData/>
  </xdr:twoCellAnchor>
  <xdr:twoCellAnchor editAs="oneCell">
    <xdr:from>
      <xdr:col>0</xdr:col>
      <xdr:colOff>180975</xdr:colOff>
      <xdr:row>4</xdr:row>
      <xdr:rowOff>182000</xdr:rowOff>
    </xdr:from>
    <xdr:to>
      <xdr:col>8</xdr:col>
      <xdr:colOff>20700</xdr:colOff>
      <xdr:row>17</xdr:row>
      <xdr:rowOff>93346</xdr:rowOff>
    </xdr:to>
    <xdr:sp macro="" textlink="">
      <xdr:nvSpPr>
        <xdr:cNvPr id="3" name="TextBox 2">
          <a:extLst>
            <a:ext uri="{FF2B5EF4-FFF2-40B4-BE49-F238E27FC236}">
              <a16:creationId xmlns:a16="http://schemas.microsoft.com/office/drawing/2014/main" id="{B6433BC2-0380-40A1-8E57-C1FE427F700B}"/>
            </a:ext>
          </a:extLst>
        </xdr:cNvPr>
        <xdr:cNvSpPr txBox="1"/>
      </xdr:nvSpPr>
      <xdr:spPr>
        <a:xfrm>
          <a:off x="180975" y="917263"/>
          <a:ext cx="7920000" cy="2312380"/>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baseline="0">
              <a:solidFill>
                <a:sysClr val="windowText" lastClr="000000"/>
              </a:solidFill>
            </a:rPr>
            <a:t>Instructions:</a:t>
          </a:r>
        </a:p>
        <a:p>
          <a:pPr marL="342900" indent="-342900">
            <a:buFont typeface="+mj-lt"/>
            <a:buAutoNum type="arabicParenR"/>
          </a:pPr>
          <a:r>
            <a:rPr lang="en-US" sz="1400" b="1" baseline="0">
              <a:solidFill>
                <a:sysClr val="windowText" lastClr="000000"/>
              </a:solidFill>
            </a:rPr>
            <a:t>Use this sheet to navigate to the correct planning &amp; reporting template for your municipality.</a:t>
          </a:r>
        </a:p>
        <a:p>
          <a:pPr marL="342900" indent="-342900">
            <a:buFont typeface="+mj-lt"/>
            <a:buAutoNum type="arabicParenR"/>
          </a:pPr>
          <a:r>
            <a:rPr lang="en-US" sz="1400" b="1" baseline="0">
              <a:solidFill>
                <a:sysClr val="windowText" lastClr="000000"/>
              </a:solidFill>
            </a:rPr>
            <a:t>Fill the planning &amp; reporting template as instructed there.</a:t>
          </a:r>
        </a:p>
        <a:p>
          <a:pPr marL="342900" indent="-342900">
            <a:buFont typeface="+mj-lt"/>
            <a:buAutoNum type="arabicParenR"/>
          </a:pPr>
          <a:r>
            <a:rPr lang="en-US" sz="1400" b="1" baseline="0">
              <a:solidFill>
                <a:sysClr val="windowText" lastClr="000000"/>
              </a:solidFill>
            </a:rPr>
            <a:t>Use the "Definitions" worksheets should you need to know more information about an indicator reporting data element.</a:t>
          </a:r>
        </a:p>
        <a:p>
          <a:endParaRPr lang="en-US" sz="1400" b="1" baseline="0">
            <a:solidFill>
              <a:sysClr val="windowText" lastClr="000000"/>
            </a:solidFill>
          </a:endParaRPr>
        </a:p>
        <a:p>
          <a:r>
            <a:rPr lang="en-US" sz="1400" b="1" baseline="0">
              <a:solidFill>
                <a:sysClr val="windowText" lastClr="000000"/>
              </a:solidFill>
            </a:rPr>
            <a:t>This tool is valid for the 2024/2025 financial year.</a:t>
          </a:r>
        </a:p>
        <a:p>
          <a:r>
            <a:rPr lang="en-US" sz="1400" b="1" baseline="0">
              <a:solidFill>
                <a:sysClr val="windowText" lastClr="000000"/>
              </a:solidFill>
            </a:rPr>
            <a:t>Should you have any problems or questions with this reporting tool, please contact:</a:t>
          </a:r>
        </a:p>
        <a:p>
          <a:r>
            <a:rPr lang="en-US" sz="1400" b="1" baseline="0">
              <a:solidFill>
                <a:sysClr val="windowText" lastClr="000000"/>
              </a:solidFill>
            </a:rPr>
            <a:t>lgindicators@cogta.gov.za</a:t>
          </a:r>
        </a:p>
      </xdr:txBody>
    </xdr:sp>
    <xdr:clientData/>
  </xdr:twoCellAnchor>
  <xdr:twoCellAnchor editAs="oneCell">
    <xdr:from>
      <xdr:col>8</xdr:col>
      <xdr:colOff>94907</xdr:colOff>
      <xdr:row>0</xdr:row>
      <xdr:rowOff>1</xdr:rowOff>
    </xdr:from>
    <xdr:to>
      <xdr:col>18</xdr:col>
      <xdr:colOff>211756</xdr:colOff>
      <xdr:row>12</xdr:row>
      <xdr:rowOff>0</xdr:rowOff>
    </xdr:to>
    <xdr:pic>
      <xdr:nvPicPr>
        <xdr:cNvPr id="4" name="Picture 3">
          <a:extLst>
            <a:ext uri="{FF2B5EF4-FFF2-40B4-BE49-F238E27FC236}">
              <a16:creationId xmlns:a16="http://schemas.microsoft.com/office/drawing/2014/main" id="{0123DB32-525C-4ABA-B583-62899D56255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72107" y="1"/>
          <a:ext cx="5841374" cy="2381249"/>
        </a:xfrm>
        <a:prstGeom prst="rect">
          <a:avLst/>
        </a:prstGeom>
      </xdr:spPr>
    </xdr:pic>
    <xdr:clientData/>
  </xdr:twoCellAnchor>
  <xdr:twoCellAnchor editAs="oneCell">
    <xdr:from>
      <xdr:col>1</xdr:col>
      <xdr:colOff>9718</xdr:colOff>
      <xdr:row>0</xdr:row>
      <xdr:rowOff>139609</xdr:rowOff>
    </xdr:from>
    <xdr:to>
      <xdr:col>8</xdr:col>
      <xdr:colOff>18019</xdr:colOff>
      <xdr:row>3</xdr:row>
      <xdr:rowOff>174948</xdr:rowOff>
    </xdr:to>
    <xdr:sp macro="" textlink="">
      <xdr:nvSpPr>
        <xdr:cNvPr id="5" name="TextBox 4">
          <a:extLst>
            <a:ext uri="{FF2B5EF4-FFF2-40B4-BE49-F238E27FC236}">
              <a16:creationId xmlns:a16="http://schemas.microsoft.com/office/drawing/2014/main" id="{A76FEC65-2FE0-482E-BE79-11F43E8DB7E0}"/>
            </a:ext>
          </a:extLst>
        </xdr:cNvPr>
        <xdr:cNvSpPr txBox="1"/>
      </xdr:nvSpPr>
      <xdr:spPr>
        <a:xfrm>
          <a:off x="204106" y="139609"/>
          <a:ext cx="7917783" cy="711692"/>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400" b="1" baseline="0"/>
            <a:t>Circular 88 Quarterly and Annual Planning &amp; Reporting Template</a:t>
          </a:r>
        </a:p>
      </xdr:txBody>
    </xdr:sp>
    <xdr:clientData/>
  </xdr:twoCellAnchor>
  <xdr:twoCellAnchor editAs="oneCell">
    <xdr:from>
      <xdr:col>1</xdr:col>
      <xdr:colOff>0</xdr:colOff>
      <xdr:row>18</xdr:row>
      <xdr:rowOff>173565</xdr:rowOff>
    </xdr:from>
    <xdr:to>
      <xdr:col>8</xdr:col>
      <xdr:colOff>19731</xdr:colOff>
      <xdr:row>22</xdr:row>
      <xdr:rowOff>19050</xdr:rowOff>
    </xdr:to>
    <xdr:sp macro="" textlink="">
      <xdr:nvSpPr>
        <xdr:cNvPr id="6" name="TextBox 5">
          <a:extLst>
            <a:ext uri="{FF2B5EF4-FFF2-40B4-BE49-F238E27FC236}">
              <a16:creationId xmlns:a16="http://schemas.microsoft.com/office/drawing/2014/main" id="{9C5C5D31-BD05-40D3-BF9C-AA9DDA7A45E4}"/>
            </a:ext>
          </a:extLst>
        </xdr:cNvPr>
        <xdr:cNvSpPr txBox="1"/>
      </xdr:nvSpPr>
      <xdr:spPr>
        <a:xfrm>
          <a:off x="200025" y="3535890"/>
          <a:ext cx="8144556" cy="569385"/>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Please do not make changes to the structure</a:t>
          </a:r>
          <a:r>
            <a:rPr lang="en-ZA" sz="1400" b="1" baseline="0"/>
            <a:t> of this spreadsheet. The consistent formatting for all municipalities is important for collating this data.</a:t>
          </a:r>
          <a:endParaRPr lang="en-ZA" sz="1100"/>
        </a:p>
      </xdr:txBody>
    </xdr:sp>
    <xdr:clientData/>
  </xdr:twoCellAnchor>
  <xdr:twoCellAnchor editAs="oneCell">
    <xdr:from>
      <xdr:col>1</xdr:col>
      <xdr:colOff>175103</xdr:colOff>
      <xdr:row>31</xdr:row>
      <xdr:rowOff>113748</xdr:rowOff>
    </xdr:from>
    <xdr:to>
      <xdr:col>2</xdr:col>
      <xdr:colOff>1697628</xdr:colOff>
      <xdr:row>35</xdr:row>
      <xdr:rowOff>56508</xdr:rowOff>
    </xdr:to>
    <xdr:sp macro="" textlink="">
      <xdr:nvSpPr>
        <xdr:cNvPr id="7" name="Rectangle: Rounded Corners 6">
          <a:hlinkClick xmlns:r="http://schemas.openxmlformats.org/officeDocument/2006/relationships" r:id="rId2"/>
          <a:extLst>
            <a:ext uri="{FF2B5EF4-FFF2-40B4-BE49-F238E27FC236}">
              <a16:creationId xmlns:a16="http://schemas.microsoft.com/office/drawing/2014/main" id="{4F2CB7AB-7E54-D061-8702-B110753E8D83}"/>
            </a:ext>
          </a:extLst>
        </xdr:cNvPr>
        <xdr:cNvSpPr/>
      </xdr:nvSpPr>
      <xdr:spPr>
        <a:xfrm>
          <a:off x="369491" y="6227243"/>
          <a:ext cx="2160000" cy="735551"/>
        </a:xfrm>
        <a:prstGeom prst="roundRect">
          <a:avLst/>
        </a:prstGeom>
        <a:solidFill>
          <a:schemeClr val="accent6">
            <a:lumMod val="40000"/>
            <a:lumOff val="60000"/>
          </a:schemeClr>
        </a:solidFill>
        <a:ln>
          <a:solidFill>
            <a:schemeClr val="accent6">
              <a:lumMod val="75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ZA" sz="1100" b="1">
              <a:latin typeface="Arial Black" panose="020B0A04020102020204" pitchFamily="34" charset="0"/>
            </a:rPr>
            <a:t>Local Municipality Template</a:t>
          </a:r>
        </a:p>
      </xdr:txBody>
    </xdr:sp>
    <xdr:clientData/>
  </xdr:twoCellAnchor>
  <xdr:twoCellAnchor editAs="oneCell">
    <xdr:from>
      <xdr:col>2</xdr:col>
      <xdr:colOff>2237006</xdr:colOff>
      <xdr:row>31</xdr:row>
      <xdr:rowOff>110405</xdr:rowOff>
    </xdr:from>
    <xdr:to>
      <xdr:col>3</xdr:col>
      <xdr:colOff>1393715</xdr:colOff>
      <xdr:row>35</xdr:row>
      <xdr:rowOff>75090</xdr:rowOff>
    </xdr:to>
    <xdr:sp macro="" textlink="">
      <xdr:nvSpPr>
        <xdr:cNvPr id="8" name="Rectangle: Rounded Corners 7">
          <a:hlinkClick xmlns:r="http://schemas.openxmlformats.org/officeDocument/2006/relationships" r:id="rId3"/>
          <a:extLst>
            <a:ext uri="{FF2B5EF4-FFF2-40B4-BE49-F238E27FC236}">
              <a16:creationId xmlns:a16="http://schemas.microsoft.com/office/drawing/2014/main" id="{AB95A5E5-01C9-44FD-A1D5-213F86DE1FCF}"/>
            </a:ext>
          </a:extLst>
        </xdr:cNvPr>
        <xdr:cNvSpPr/>
      </xdr:nvSpPr>
      <xdr:spPr>
        <a:xfrm>
          <a:off x="3063154" y="6223900"/>
          <a:ext cx="2160000" cy="742236"/>
        </a:xfrm>
        <a:prstGeom prst="roundRect">
          <a:avLst/>
        </a:prstGeom>
        <a:solidFill>
          <a:schemeClr val="accent6">
            <a:lumMod val="40000"/>
            <a:lumOff val="60000"/>
          </a:schemeClr>
        </a:solidFill>
        <a:ln>
          <a:solidFill>
            <a:schemeClr val="accent6">
              <a:lumMod val="75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ZA" sz="1100" b="1">
              <a:latin typeface="Arial Black" panose="020B0A04020102020204" pitchFamily="34" charset="0"/>
            </a:rPr>
            <a:t>Intermediate City Template</a:t>
          </a:r>
        </a:p>
      </xdr:txBody>
    </xdr:sp>
    <xdr:clientData/>
  </xdr:twoCellAnchor>
  <xdr:twoCellAnchor editAs="oneCell">
    <xdr:from>
      <xdr:col>4</xdr:col>
      <xdr:colOff>284802</xdr:colOff>
      <xdr:row>31</xdr:row>
      <xdr:rowOff>113748</xdr:rowOff>
    </xdr:from>
    <xdr:to>
      <xdr:col>7</xdr:col>
      <xdr:colOff>244216</xdr:colOff>
      <xdr:row>35</xdr:row>
      <xdr:rowOff>56508</xdr:rowOff>
    </xdr:to>
    <xdr:sp macro="" textlink="">
      <xdr:nvSpPr>
        <xdr:cNvPr id="9" name="Rectangle: Rounded Corners 8">
          <a:hlinkClick xmlns:r="http://schemas.openxmlformats.org/officeDocument/2006/relationships" r:id="rId4"/>
          <a:extLst>
            <a:ext uri="{FF2B5EF4-FFF2-40B4-BE49-F238E27FC236}">
              <a16:creationId xmlns:a16="http://schemas.microsoft.com/office/drawing/2014/main" id="{F4EB2C62-CCA1-49CE-A442-46F8C107C59F}"/>
            </a:ext>
          </a:extLst>
        </xdr:cNvPr>
        <xdr:cNvSpPr/>
      </xdr:nvSpPr>
      <xdr:spPr>
        <a:xfrm>
          <a:off x="5756817" y="6227243"/>
          <a:ext cx="2160000" cy="735551"/>
        </a:xfrm>
        <a:prstGeom prst="roundRect">
          <a:avLst/>
        </a:prstGeom>
        <a:solidFill>
          <a:schemeClr val="accent6">
            <a:lumMod val="40000"/>
            <a:lumOff val="60000"/>
          </a:schemeClr>
        </a:solidFill>
        <a:ln>
          <a:solidFill>
            <a:schemeClr val="accent6">
              <a:lumMod val="75000"/>
            </a:schemeClr>
          </a:solidFill>
        </a:ln>
        <a:effectLst>
          <a:outerShdw blurRad="50800" dist="38100" dir="2700000" algn="tl" rotWithShape="0">
            <a:prstClr val="black">
              <a:alpha val="40000"/>
            </a:prstClr>
          </a:outerShdw>
        </a:effectLst>
        <a:scene3d>
          <a:camera prst="orthographicFront"/>
          <a:lightRig rig="threePt" dir="t"/>
        </a:scene3d>
        <a:sp3d>
          <a:bevelT/>
        </a:sp3d>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ZA" sz="1100" b="1">
              <a:latin typeface="Arial Black" panose="020B0A04020102020204" pitchFamily="34" charset="0"/>
            </a:rPr>
            <a:t>District Municipality Template</a:t>
          </a:r>
        </a:p>
      </xdr:txBody>
    </xdr:sp>
    <xdr:clientData/>
  </xdr:twoCellAnchor>
  <xdr:twoCellAnchor editAs="oneCell">
    <xdr:from>
      <xdr:col>0</xdr:col>
      <xdr:colOff>191468</xdr:colOff>
      <xdr:row>38</xdr:row>
      <xdr:rowOff>68987</xdr:rowOff>
    </xdr:from>
    <xdr:to>
      <xdr:col>5</xdr:col>
      <xdr:colOff>15434</xdr:colOff>
      <xdr:row>44</xdr:row>
      <xdr:rowOff>116610</xdr:rowOff>
    </xdr:to>
    <mc:AlternateContent xmlns:mc="http://schemas.openxmlformats.org/markup-compatibility/2006" xmlns:sle15="http://schemas.microsoft.com/office/drawing/2012/slicer">
      <mc:Choice Requires="sle15">
        <xdr:graphicFrame macro="">
          <xdr:nvGraphicFramePr>
            <xdr:cNvPr id="10" name="Province">
              <a:extLst>
                <a:ext uri="{FF2B5EF4-FFF2-40B4-BE49-F238E27FC236}">
                  <a16:creationId xmlns:a16="http://schemas.microsoft.com/office/drawing/2014/main" id="{EFCA46CA-A0F6-DF79-737D-B1E918F66F43}"/>
                </a:ext>
              </a:extLst>
            </xdr:cNvPr>
            <xdr:cNvGraphicFramePr/>
          </xdr:nvGraphicFramePr>
          <xdr:xfrm>
            <a:off x="0" y="0"/>
            <a:ext cx="0" cy="0"/>
          </xdr:xfrm>
          <a:graphic>
            <a:graphicData uri="http://schemas.microsoft.com/office/drawing/2010/slicer">
              <sle:slicer xmlns:sle="http://schemas.microsoft.com/office/drawing/2010/slicer" name="Province"/>
            </a:graphicData>
          </a:graphic>
        </xdr:graphicFrame>
      </mc:Choice>
      <mc:Fallback xmlns="">
        <xdr:sp macro="" textlink="">
          <xdr:nvSpPr>
            <xdr:cNvPr id="0" name=""/>
            <xdr:cNvSpPr>
              <a:spLocks noTextEdit="1"/>
            </xdr:cNvSpPr>
          </xdr:nvSpPr>
          <xdr:spPr>
            <a:xfrm>
              <a:off x="191468" y="7543196"/>
              <a:ext cx="6233047" cy="1213950"/>
            </a:xfrm>
            <a:prstGeom prst="rect">
              <a:avLst/>
            </a:prstGeom>
            <a:solidFill>
              <a:prstClr val="white"/>
            </a:solidFill>
            <a:ln w="1">
              <a:solidFill>
                <a:prstClr val="green"/>
              </a:solidFill>
            </a:ln>
          </xdr:spPr>
          <xdr:txBody>
            <a:bodyPr vertOverflow="clip" horzOverflow="clip"/>
            <a:lstStyle/>
            <a:p>
              <a:r>
                <a:rPr lang="en-Z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xdr:col>
      <xdr:colOff>190</xdr:colOff>
      <xdr:row>5</xdr:row>
      <xdr:rowOff>61498</xdr:rowOff>
    </xdr:from>
    <xdr:to>
      <xdr:col>3</xdr:col>
      <xdr:colOff>1497285</xdr:colOff>
      <xdr:row>5</xdr:row>
      <xdr:rowOff>604579</xdr:rowOff>
    </xdr:to>
    <xdr:sp macro="" textlink="">
      <xdr:nvSpPr>
        <xdr:cNvPr id="2" name="TextBox 1">
          <a:extLst>
            <a:ext uri="{FF2B5EF4-FFF2-40B4-BE49-F238E27FC236}">
              <a16:creationId xmlns:a16="http://schemas.microsoft.com/office/drawing/2014/main" id="{736517A3-86FA-451E-97FC-04723BFC3FAF}"/>
            </a:ext>
          </a:extLst>
        </xdr:cNvPr>
        <xdr:cNvSpPr txBox="1"/>
      </xdr:nvSpPr>
      <xdr:spPr>
        <a:xfrm>
          <a:off x="181165" y="3528598"/>
          <a:ext cx="8050295" cy="54308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Step</a:t>
          </a:r>
          <a:r>
            <a:rPr lang="en-ZA" sz="1400" b="1" baseline="0"/>
            <a:t> 1: Please fill in all your details and all the municipal details in the table below. </a:t>
          </a:r>
          <a:br>
            <a:rPr lang="en-ZA" sz="1100" baseline="0"/>
          </a:br>
          <a:r>
            <a:rPr lang="en-ZA" sz="1100" baseline="0"/>
            <a:t>Please make use of the drop down menus to select</a:t>
          </a:r>
          <a:endParaRPr lang="en-ZA" sz="1100"/>
        </a:p>
      </xdr:txBody>
    </xdr:sp>
    <xdr:clientData/>
  </xdr:twoCellAnchor>
  <xdr:twoCellAnchor>
    <xdr:from>
      <xdr:col>1</xdr:col>
      <xdr:colOff>190</xdr:colOff>
      <xdr:row>1</xdr:row>
      <xdr:rowOff>293593</xdr:rowOff>
    </xdr:from>
    <xdr:to>
      <xdr:col>3</xdr:col>
      <xdr:colOff>1475200</xdr:colOff>
      <xdr:row>1</xdr:row>
      <xdr:rowOff>1563832</xdr:rowOff>
    </xdr:to>
    <xdr:sp macro="" textlink="">
      <xdr:nvSpPr>
        <xdr:cNvPr id="3" name="TextBox 2">
          <a:extLst>
            <a:ext uri="{FF2B5EF4-FFF2-40B4-BE49-F238E27FC236}">
              <a16:creationId xmlns:a16="http://schemas.microsoft.com/office/drawing/2014/main" id="{48988EBE-5CB6-4206-9C73-7EE860B0701A}"/>
            </a:ext>
          </a:extLst>
        </xdr:cNvPr>
        <xdr:cNvSpPr txBox="1"/>
      </xdr:nvSpPr>
      <xdr:spPr>
        <a:xfrm>
          <a:off x="181165" y="1188943"/>
          <a:ext cx="8028210" cy="127023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baseline="0">
              <a:solidFill>
                <a:sysClr val="windowText" lastClr="000000"/>
              </a:solidFill>
            </a:rPr>
            <a:t>This tool is valid only for Local municipalities for the reporting period of 2024/2025. </a:t>
          </a:r>
          <a:r>
            <a:rPr lang="en-US" sz="1600" b="1" u="sng" baseline="0">
              <a:solidFill>
                <a:sysClr val="windowText" lastClr="000000"/>
              </a:solidFill>
            </a:rPr>
            <a:t>Only complete the tab of this template applicable to your category of municipality</a:t>
          </a:r>
          <a:r>
            <a:rPr lang="en-US" sz="1600" b="1" baseline="0">
              <a:solidFill>
                <a:sysClr val="windowText" lastClr="000000"/>
              </a:solidFill>
            </a:rPr>
            <a:t>. </a:t>
          </a:r>
        </a:p>
        <a:p>
          <a:r>
            <a:rPr lang="en-US" sz="1600" b="1" baseline="0">
              <a:solidFill>
                <a:sysClr val="windowText" lastClr="000000"/>
              </a:solidFill>
            </a:rPr>
            <a:t>In addition to submission of to your Provincial Department of Cooperative Governance, </a:t>
          </a:r>
        </a:p>
        <a:p>
          <a:r>
            <a:rPr lang="en-US" sz="1600" b="1" baseline="0">
              <a:solidFill>
                <a:sysClr val="windowText" lastClr="000000"/>
              </a:solidFill>
            </a:rPr>
            <a:t>please CC- lgindicators@cogta.gov.za for all planning &amp; reporting submissions. </a:t>
          </a:r>
        </a:p>
        <a:p>
          <a:endParaRPr lang="en-US" sz="1600" b="1" baseline="0">
            <a:solidFill>
              <a:sysClr val="windowText" lastClr="000000"/>
            </a:solidFill>
          </a:endParaRPr>
        </a:p>
      </xdr:txBody>
    </xdr:sp>
    <xdr:clientData/>
  </xdr:twoCellAnchor>
  <xdr:twoCellAnchor>
    <xdr:from>
      <xdr:col>1</xdr:col>
      <xdr:colOff>190</xdr:colOff>
      <xdr:row>33</xdr:row>
      <xdr:rowOff>98825</xdr:rowOff>
    </xdr:from>
    <xdr:to>
      <xdr:col>3</xdr:col>
      <xdr:colOff>1561579</xdr:colOff>
      <xdr:row>33</xdr:row>
      <xdr:rowOff>1367790</xdr:rowOff>
    </xdr:to>
    <xdr:sp macro="" textlink="">
      <xdr:nvSpPr>
        <xdr:cNvPr id="4" name="TextBox 3">
          <a:extLst>
            <a:ext uri="{FF2B5EF4-FFF2-40B4-BE49-F238E27FC236}">
              <a16:creationId xmlns:a16="http://schemas.microsoft.com/office/drawing/2014/main" id="{3517C615-1F6B-45F6-9AB0-10CF9758670A}"/>
            </a:ext>
          </a:extLst>
        </xdr:cNvPr>
        <xdr:cNvSpPr txBox="1"/>
      </xdr:nvSpPr>
      <xdr:spPr>
        <a:xfrm>
          <a:off x="181165" y="9090425"/>
          <a:ext cx="8114589" cy="126896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Step</a:t>
          </a:r>
          <a:r>
            <a:rPr lang="en-ZA" sz="1400" b="1" baseline="0"/>
            <a:t> 2: Please fill in all the required data in the table below.</a:t>
          </a:r>
          <a:br>
            <a:rPr lang="en-ZA" sz="1400" b="1" baseline="0"/>
          </a:br>
          <a:r>
            <a:rPr lang="en-ZA" sz="1100" baseline="0">
              <a:solidFill>
                <a:schemeClr val="dk1"/>
              </a:solidFill>
              <a:effectLst/>
              <a:latin typeface="+mn-lt"/>
              <a:ea typeface="+mn-ea"/>
              <a:cs typeface="+mn-cs"/>
            </a:rPr>
            <a:t>Make use of colour key below, </a:t>
          </a:r>
          <a:r>
            <a:rPr lang="en-ZA" sz="1100" baseline="0"/>
            <a:t>and note the completion percentage above each column to aid in completing the table.</a:t>
          </a:r>
          <a:br>
            <a:rPr lang="en-ZA" sz="1100" baseline="0"/>
          </a:br>
          <a:br>
            <a:rPr lang="en-ZA" sz="1100" baseline="0"/>
          </a:br>
          <a:r>
            <a:rPr lang="en-ZA" sz="1400" b="1" u="sng" baseline="0"/>
            <a:t>Priority Indicators</a:t>
          </a:r>
        </a:p>
        <a:p>
          <a:r>
            <a:rPr lang="en-ZA" sz="1100" b="0" u="none" baseline="0"/>
            <a:t>When Priority Indicators are confirmed, they will be highlighted in orange. These rows are especially important to complete as this data is used in the municipal performance assessments. At this time, the Priority Indicators have not been formalised and do not yet reflect. </a:t>
          </a:r>
          <a:endParaRPr lang="en-ZA" sz="1050" b="0" u="none"/>
        </a:p>
      </xdr:txBody>
    </xdr:sp>
    <xdr:clientData/>
  </xdr:twoCellAnchor>
  <xdr:twoCellAnchor>
    <xdr:from>
      <xdr:col>3</xdr:col>
      <xdr:colOff>1617344</xdr:colOff>
      <xdr:row>0</xdr:row>
      <xdr:rowOff>99060</xdr:rowOff>
    </xdr:from>
    <xdr:to>
      <xdr:col>8</xdr:col>
      <xdr:colOff>455295</xdr:colOff>
      <xdr:row>3</xdr:row>
      <xdr:rowOff>104776</xdr:rowOff>
    </xdr:to>
    <xdr:pic>
      <xdr:nvPicPr>
        <xdr:cNvPr id="5" name="Picture 4">
          <a:extLst>
            <a:ext uri="{FF2B5EF4-FFF2-40B4-BE49-F238E27FC236}">
              <a16:creationId xmlns:a16="http://schemas.microsoft.com/office/drawing/2014/main" id="{90D147A0-AF34-4236-91B0-8069E615F88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51519" y="99060"/>
          <a:ext cx="5848351" cy="2663191"/>
        </a:xfrm>
        <a:prstGeom prst="rect">
          <a:avLst/>
        </a:prstGeom>
      </xdr:spPr>
    </xdr:pic>
    <xdr:clientData/>
  </xdr:twoCellAnchor>
  <xdr:twoCellAnchor>
    <xdr:from>
      <xdr:col>0</xdr:col>
      <xdr:colOff>148437</xdr:colOff>
      <xdr:row>43</xdr:row>
      <xdr:rowOff>41100</xdr:rowOff>
    </xdr:from>
    <xdr:to>
      <xdr:col>2</xdr:col>
      <xdr:colOff>4202564</xdr:colOff>
      <xdr:row>43</xdr:row>
      <xdr:rowOff>371377</xdr:rowOff>
    </xdr:to>
    <xdr:sp macro="" textlink="">
      <xdr:nvSpPr>
        <xdr:cNvPr id="6" name="TextBox 5">
          <a:extLst>
            <a:ext uri="{FF2B5EF4-FFF2-40B4-BE49-F238E27FC236}">
              <a16:creationId xmlns:a16="http://schemas.microsoft.com/office/drawing/2014/main" id="{E1E8242A-E067-456D-A8D5-AA10873D205F}"/>
            </a:ext>
          </a:extLst>
        </xdr:cNvPr>
        <xdr:cNvSpPr txBox="1"/>
      </xdr:nvSpPr>
      <xdr:spPr>
        <a:xfrm>
          <a:off x="148437" y="12225911"/>
          <a:ext cx="5042570" cy="330277"/>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&lt;- Expand</a:t>
          </a:r>
          <a:r>
            <a:rPr lang="en-ZA" sz="1400" b="1" baseline="0"/>
            <a:t> and collapse the header as needed with the - and + </a:t>
          </a:r>
          <a:br>
            <a:rPr lang="en-ZA" sz="1400" b="1" baseline="0"/>
          </a:br>
          <a:endParaRPr lang="en-ZA" sz="1050" b="0" u="none"/>
        </a:p>
      </xdr:txBody>
    </xdr:sp>
    <xdr:clientData/>
  </xdr:twoCellAnchor>
  <xdr:twoCellAnchor>
    <xdr:from>
      <xdr:col>1</xdr:col>
      <xdr:colOff>190</xdr:colOff>
      <xdr:row>0</xdr:row>
      <xdr:rowOff>170634</xdr:rowOff>
    </xdr:from>
    <xdr:to>
      <xdr:col>3</xdr:col>
      <xdr:colOff>1476066</xdr:colOff>
      <xdr:row>0</xdr:row>
      <xdr:rowOff>866775</xdr:rowOff>
    </xdr:to>
    <xdr:sp macro="" textlink="">
      <xdr:nvSpPr>
        <xdr:cNvPr id="7" name="TextBox 6">
          <a:extLst>
            <a:ext uri="{FF2B5EF4-FFF2-40B4-BE49-F238E27FC236}">
              <a16:creationId xmlns:a16="http://schemas.microsoft.com/office/drawing/2014/main" id="{A83160C3-9049-41E0-9E66-80E153C2F465}"/>
            </a:ext>
          </a:extLst>
        </xdr:cNvPr>
        <xdr:cNvSpPr txBox="1"/>
      </xdr:nvSpPr>
      <xdr:spPr>
        <a:xfrm>
          <a:off x="181165" y="170634"/>
          <a:ext cx="8029076" cy="696141"/>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800" b="1" baseline="0"/>
            <a:t>Circular 88 Planning &amp; Reporting Template 2024/25</a:t>
          </a:r>
        </a:p>
      </xdr:txBody>
    </xdr:sp>
    <xdr:clientData/>
  </xdr:twoCellAnchor>
  <xdr:twoCellAnchor>
    <xdr:from>
      <xdr:col>1</xdr:col>
      <xdr:colOff>190</xdr:colOff>
      <xdr:row>3</xdr:row>
      <xdr:rowOff>40716</xdr:rowOff>
    </xdr:from>
    <xdr:to>
      <xdr:col>3</xdr:col>
      <xdr:colOff>1497285</xdr:colOff>
      <xdr:row>3</xdr:row>
      <xdr:rowOff>583797</xdr:rowOff>
    </xdr:to>
    <xdr:sp macro="" textlink="">
      <xdr:nvSpPr>
        <xdr:cNvPr id="8" name="TextBox 7">
          <a:extLst>
            <a:ext uri="{FF2B5EF4-FFF2-40B4-BE49-F238E27FC236}">
              <a16:creationId xmlns:a16="http://schemas.microsoft.com/office/drawing/2014/main" id="{05B0EC50-C0AA-4003-BFF5-80A4AEBE343D}"/>
            </a:ext>
          </a:extLst>
        </xdr:cNvPr>
        <xdr:cNvSpPr txBox="1"/>
      </xdr:nvSpPr>
      <xdr:spPr>
        <a:xfrm>
          <a:off x="181165" y="2698191"/>
          <a:ext cx="8050295" cy="543081"/>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Please do not make changes to the structure</a:t>
          </a:r>
          <a:r>
            <a:rPr lang="en-ZA" sz="1400" b="1" baseline="0"/>
            <a:t> of this spreadsheet. The consistent formatting for all municipalities is necessary for collating this data.</a:t>
          </a:r>
          <a:endParaRPr lang="en-ZA"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xdr:colOff>
      <xdr:row>1</xdr:row>
      <xdr:rowOff>293593</xdr:rowOff>
    </xdr:from>
    <xdr:to>
      <xdr:col>3</xdr:col>
      <xdr:colOff>1475200</xdr:colOff>
      <xdr:row>1</xdr:row>
      <xdr:rowOff>1563832</xdr:rowOff>
    </xdr:to>
    <xdr:sp macro="" textlink="">
      <xdr:nvSpPr>
        <xdr:cNvPr id="3" name="TextBox 2">
          <a:extLst>
            <a:ext uri="{FF2B5EF4-FFF2-40B4-BE49-F238E27FC236}">
              <a16:creationId xmlns:a16="http://schemas.microsoft.com/office/drawing/2014/main" id="{8C832EBE-14C4-42F6-A07E-34739425DF56}"/>
            </a:ext>
          </a:extLst>
        </xdr:cNvPr>
        <xdr:cNvSpPr txBox="1"/>
      </xdr:nvSpPr>
      <xdr:spPr>
        <a:xfrm>
          <a:off x="181165" y="1188943"/>
          <a:ext cx="8028210" cy="127023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baseline="0">
              <a:solidFill>
                <a:sysClr val="windowText" lastClr="000000"/>
              </a:solidFill>
            </a:rPr>
            <a:t>This tool is valid only for Intermediate City municipalities for the reporting period of 2024/2025. </a:t>
          </a:r>
          <a:r>
            <a:rPr lang="en-US" sz="1600" b="1" u="sng" baseline="0">
              <a:solidFill>
                <a:sysClr val="windowText" lastClr="000000"/>
              </a:solidFill>
            </a:rPr>
            <a:t>Only complete the tab of this template applicable to your category of municipality</a:t>
          </a:r>
          <a:r>
            <a:rPr lang="en-US" sz="1600" b="1" baseline="0">
              <a:solidFill>
                <a:sysClr val="windowText" lastClr="000000"/>
              </a:solidFill>
            </a:rPr>
            <a:t>. </a:t>
          </a:r>
        </a:p>
        <a:p>
          <a:r>
            <a:rPr lang="en-US" sz="1600" b="1" baseline="0">
              <a:solidFill>
                <a:sysClr val="windowText" lastClr="000000"/>
              </a:solidFill>
            </a:rPr>
            <a:t>In addition to submission of to your Provincial Department of Cooperative Governance, </a:t>
          </a:r>
        </a:p>
        <a:p>
          <a:r>
            <a:rPr lang="en-US" sz="1600" b="1" baseline="0">
              <a:solidFill>
                <a:sysClr val="windowText" lastClr="000000"/>
              </a:solidFill>
            </a:rPr>
            <a:t>please CC- lgindicators@cogta.gov.za for all planning &amp; reporting submissions. </a:t>
          </a:r>
        </a:p>
        <a:p>
          <a:endParaRPr lang="en-US" sz="1600" b="1" baseline="0">
            <a:solidFill>
              <a:sysClr val="windowText" lastClr="000000"/>
            </a:solidFill>
          </a:endParaRPr>
        </a:p>
      </xdr:txBody>
    </xdr:sp>
    <xdr:clientData/>
  </xdr:twoCellAnchor>
  <xdr:twoCellAnchor>
    <xdr:from>
      <xdr:col>1</xdr:col>
      <xdr:colOff>190</xdr:colOff>
      <xdr:row>33</xdr:row>
      <xdr:rowOff>98825</xdr:rowOff>
    </xdr:from>
    <xdr:to>
      <xdr:col>3</xdr:col>
      <xdr:colOff>1561579</xdr:colOff>
      <xdr:row>33</xdr:row>
      <xdr:rowOff>1367790</xdr:rowOff>
    </xdr:to>
    <xdr:sp macro="" textlink="">
      <xdr:nvSpPr>
        <xdr:cNvPr id="4" name="TextBox 3">
          <a:extLst>
            <a:ext uri="{FF2B5EF4-FFF2-40B4-BE49-F238E27FC236}">
              <a16:creationId xmlns:a16="http://schemas.microsoft.com/office/drawing/2014/main" id="{77082416-1337-4714-AB45-B0D647FD76F1}"/>
            </a:ext>
          </a:extLst>
        </xdr:cNvPr>
        <xdr:cNvSpPr txBox="1"/>
      </xdr:nvSpPr>
      <xdr:spPr>
        <a:xfrm>
          <a:off x="181165" y="9090425"/>
          <a:ext cx="8114589" cy="126896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Step</a:t>
          </a:r>
          <a:r>
            <a:rPr lang="en-ZA" sz="1400" b="1" baseline="0"/>
            <a:t> 2: Please fill in all the required data in the table below.</a:t>
          </a:r>
          <a:br>
            <a:rPr lang="en-ZA" sz="1400" b="1" baseline="0"/>
          </a:br>
          <a:r>
            <a:rPr lang="en-ZA" sz="1100" baseline="0">
              <a:solidFill>
                <a:schemeClr val="dk1"/>
              </a:solidFill>
              <a:effectLst/>
              <a:latin typeface="+mn-lt"/>
              <a:ea typeface="+mn-ea"/>
              <a:cs typeface="+mn-cs"/>
            </a:rPr>
            <a:t>Make use of colour key below, </a:t>
          </a:r>
          <a:r>
            <a:rPr lang="en-ZA" sz="1100" baseline="0"/>
            <a:t>and note the completion percentage above each column to aid in completing the table.</a:t>
          </a:r>
          <a:br>
            <a:rPr lang="en-ZA" sz="1100" baseline="0"/>
          </a:br>
          <a:br>
            <a:rPr lang="en-ZA" sz="1100" baseline="0"/>
          </a:br>
          <a:r>
            <a:rPr lang="en-ZA" sz="1400" b="1" u="sng" baseline="0"/>
            <a:t>Priority Indicators</a:t>
          </a:r>
        </a:p>
        <a:p>
          <a:r>
            <a:rPr lang="en-ZA" sz="1100" b="0" u="none" baseline="0"/>
            <a:t>When Priority Indicators are confirmed, they will be highlighted in orange. These rows are especially important to complete as this data is used in the municipal performance assessments. At this time, the Priority Indicators have not been formalised and do not yet reflect. </a:t>
          </a:r>
          <a:endParaRPr lang="en-ZA" sz="1050" b="0" u="none"/>
        </a:p>
      </xdr:txBody>
    </xdr:sp>
    <xdr:clientData/>
  </xdr:twoCellAnchor>
  <xdr:twoCellAnchor>
    <xdr:from>
      <xdr:col>3</xdr:col>
      <xdr:colOff>1617344</xdr:colOff>
      <xdr:row>0</xdr:row>
      <xdr:rowOff>99060</xdr:rowOff>
    </xdr:from>
    <xdr:to>
      <xdr:col>8</xdr:col>
      <xdr:colOff>455295</xdr:colOff>
      <xdr:row>3</xdr:row>
      <xdr:rowOff>104776</xdr:rowOff>
    </xdr:to>
    <xdr:pic>
      <xdr:nvPicPr>
        <xdr:cNvPr id="5" name="Picture 4">
          <a:extLst>
            <a:ext uri="{FF2B5EF4-FFF2-40B4-BE49-F238E27FC236}">
              <a16:creationId xmlns:a16="http://schemas.microsoft.com/office/drawing/2014/main" id="{2D39484D-74CD-4191-B17F-FD1F5DD24C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51519" y="99060"/>
          <a:ext cx="5848351" cy="2663191"/>
        </a:xfrm>
        <a:prstGeom prst="rect">
          <a:avLst/>
        </a:prstGeom>
      </xdr:spPr>
    </xdr:pic>
    <xdr:clientData/>
  </xdr:twoCellAnchor>
  <xdr:twoCellAnchor>
    <xdr:from>
      <xdr:col>0</xdr:col>
      <xdr:colOff>33526</xdr:colOff>
      <xdr:row>43</xdr:row>
      <xdr:rowOff>98825</xdr:rowOff>
    </xdr:from>
    <xdr:to>
      <xdr:col>2</xdr:col>
      <xdr:colOff>4083843</xdr:colOff>
      <xdr:row>43</xdr:row>
      <xdr:rowOff>431007</xdr:rowOff>
    </xdr:to>
    <xdr:sp macro="" textlink="">
      <xdr:nvSpPr>
        <xdr:cNvPr id="6" name="TextBox 5">
          <a:extLst>
            <a:ext uri="{FF2B5EF4-FFF2-40B4-BE49-F238E27FC236}">
              <a16:creationId xmlns:a16="http://schemas.microsoft.com/office/drawing/2014/main" id="{D5241A77-1CFA-406D-B80F-30C05EA456BE}"/>
            </a:ext>
          </a:extLst>
        </xdr:cNvPr>
        <xdr:cNvSpPr txBox="1"/>
      </xdr:nvSpPr>
      <xdr:spPr>
        <a:xfrm>
          <a:off x="33526" y="11957450"/>
          <a:ext cx="5021867" cy="332182"/>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&lt;- Expand</a:t>
          </a:r>
          <a:r>
            <a:rPr lang="en-ZA" sz="1400" b="1" baseline="0"/>
            <a:t> and collapse the header as needed with the - and + </a:t>
          </a:r>
          <a:br>
            <a:rPr lang="en-ZA" sz="1400" b="1" baseline="0"/>
          </a:br>
          <a:endParaRPr lang="en-ZA" sz="1050" b="0" u="none"/>
        </a:p>
      </xdr:txBody>
    </xdr:sp>
    <xdr:clientData/>
  </xdr:twoCellAnchor>
  <xdr:twoCellAnchor>
    <xdr:from>
      <xdr:col>1</xdr:col>
      <xdr:colOff>190</xdr:colOff>
      <xdr:row>0</xdr:row>
      <xdr:rowOff>170634</xdr:rowOff>
    </xdr:from>
    <xdr:to>
      <xdr:col>3</xdr:col>
      <xdr:colOff>1476066</xdr:colOff>
      <xdr:row>0</xdr:row>
      <xdr:rowOff>866775</xdr:rowOff>
    </xdr:to>
    <xdr:sp macro="" textlink="">
      <xdr:nvSpPr>
        <xdr:cNvPr id="7" name="TextBox 6">
          <a:extLst>
            <a:ext uri="{FF2B5EF4-FFF2-40B4-BE49-F238E27FC236}">
              <a16:creationId xmlns:a16="http://schemas.microsoft.com/office/drawing/2014/main" id="{2CEBA91D-5EB5-40F1-8E0F-32E222A32315}"/>
            </a:ext>
          </a:extLst>
        </xdr:cNvPr>
        <xdr:cNvSpPr txBox="1"/>
      </xdr:nvSpPr>
      <xdr:spPr>
        <a:xfrm>
          <a:off x="181165" y="170634"/>
          <a:ext cx="8029076" cy="696141"/>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800" b="1" baseline="0"/>
            <a:t>Circular 88 Planning &amp; Reporting Template 2024/25</a:t>
          </a:r>
        </a:p>
      </xdr:txBody>
    </xdr:sp>
    <xdr:clientData/>
  </xdr:twoCellAnchor>
  <xdr:twoCellAnchor>
    <xdr:from>
      <xdr:col>1</xdr:col>
      <xdr:colOff>190</xdr:colOff>
      <xdr:row>3</xdr:row>
      <xdr:rowOff>40716</xdr:rowOff>
    </xdr:from>
    <xdr:to>
      <xdr:col>3</xdr:col>
      <xdr:colOff>1497285</xdr:colOff>
      <xdr:row>3</xdr:row>
      <xdr:rowOff>583797</xdr:rowOff>
    </xdr:to>
    <xdr:sp macro="" textlink="">
      <xdr:nvSpPr>
        <xdr:cNvPr id="8" name="TextBox 7">
          <a:extLst>
            <a:ext uri="{FF2B5EF4-FFF2-40B4-BE49-F238E27FC236}">
              <a16:creationId xmlns:a16="http://schemas.microsoft.com/office/drawing/2014/main" id="{C4E114A8-67A2-420F-8808-A2F6753C415A}"/>
            </a:ext>
          </a:extLst>
        </xdr:cNvPr>
        <xdr:cNvSpPr txBox="1"/>
      </xdr:nvSpPr>
      <xdr:spPr>
        <a:xfrm>
          <a:off x="181165" y="2698191"/>
          <a:ext cx="8050295" cy="543081"/>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Please do not make changes to the structure</a:t>
          </a:r>
          <a:r>
            <a:rPr lang="en-ZA" sz="1400" b="1" baseline="0"/>
            <a:t> of this spreadsheet. The consistent formatting for all municipalities is necessary for collating this data.</a:t>
          </a:r>
          <a:endParaRPr lang="en-ZA" sz="1100"/>
        </a:p>
      </xdr:txBody>
    </xdr:sp>
    <xdr:clientData/>
  </xdr:twoCellAnchor>
  <xdr:twoCellAnchor>
    <xdr:from>
      <xdr:col>1</xdr:col>
      <xdr:colOff>0</xdr:colOff>
      <xdr:row>5</xdr:row>
      <xdr:rowOff>55245</xdr:rowOff>
    </xdr:from>
    <xdr:to>
      <xdr:col>3</xdr:col>
      <xdr:colOff>1502810</xdr:colOff>
      <xdr:row>5</xdr:row>
      <xdr:rowOff>602136</xdr:rowOff>
    </xdr:to>
    <xdr:sp macro="" textlink="">
      <xdr:nvSpPr>
        <xdr:cNvPr id="13" name="TextBox 12">
          <a:extLst>
            <a:ext uri="{FF2B5EF4-FFF2-40B4-BE49-F238E27FC236}">
              <a16:creationId xmlns:a16="http://schemas.microsoft.com/office/drawing/2014/main" id="{79C0BBDF-60CC-41C7-90DA-6DAFA8E74E19}"/>
            </a:ext>
          </a:extLst>
        </xdr:cNvPr>
        <xdr:cNvSpPr txBox="1"/>
      </xdr:nvSpPr>
      <xdr:spPr>
        <a:xfrm>
          <a:off x="180975" y="3503295"/>
          <a:ext cx="8236985" cy="54689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Step</a:t>
          </a:r>
          <a:r>
            <a:rPr lang="en-ZA" sz="1400" b="1" baseline="0"/>
            <a:t> 1: Please fill in all your details and all the municipal details in the table below. </a:t>
          </a:r>
          <a:br>
            <a:rPr lang="en-ZA" sz="1100" baseline="0"/>
          </a:br>
          <a:r>
            <a:rPr lang="en-ZA" sz="1100" baseline="0"/>
            <a:t>Please make use of the drop down menus to select</a:t>
          </a:r>
          <a:endParaRPr lang="en-ZA"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xdr:colOff>
      <xdr:row>5</xdr:row>
      <xdr:rowOff>61498</xdr:rowOff>
    </xdr:from>
    <xdr:to>
      <xdr:col>3</xdr:col>
      <xdr:colOff>1497285</xdr:colOff>
      <xdr:row>5</xdr:row>
      <xdr:rowOff>604579</xdr:rowOff>
    </xdr:to>
    <xdr:sp macro="" textlink="">
      <xdr:nvSpPr>
        <xdr:cNvPr id="2" name="TextBox 1">
          <a:extLst>
            <a:ext uri="{FF2B5EF4-FFF2-40B4-BE49-F238E27FC236}">
              <a16:creationId xmlns:a16="http://schemas.microsoft.com/office/drawing/2014/main" id="{F947B23F-4AAB-47C3-AF64-F709EEB2BFDD}"/>
            </a:ext>
          </a:extLst>
        </xdr:cNvPr>
        <xdr:cNvSpPr txBox="1"/>
      </xdr:nvSpPr>
      <xdr:spPr>
        <a:xfrm>
          <a:off x="181165" y="3528598"/>
          <a:ext cx="8050295" cy="543081"/>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Step</a:t>
          </a:r>
          <a:r>
            <a:rPr lang="en-ZA" sz="1400" b="1" baseline="0"/>
            <a:t> 1: Please fill in all your details and all the municipal details in the table below. </a:t>
          </a:r>
          <a:br>
            <a:rPr lang="en-ZA" sz="1100" baseline="0"/>
          </a:br>
          <a:r>
            <a:rPr lang="en-ZA" sz="1100" baseline="0"/>
            <a:t>Please make use of the drop down menus to select</a:t>
          </a:r>
          <a:endParaRPr lang="en-ZA" sz="1100"/>
        </a:p>
      </xdr:txBody>
    </xdr:sp>
    <xdr:clientData/>
  </xdr:twoCellAnchor>
  <xdr:twoCellAnchor>
    <xdr:from>
      <xdr:col>1</xdr:col>
      <xdr:colOff>190</xdr:colOff>
      <xdr:row>1</xdr:row>
      <xdr:rowOff>293593</xdr:rowOff>
    </xdr:from>
    <xdr:to>
      <xdr:col>3</xdr:col>
      <xdr:colOff>1475200</xdr:colOff>
      <xdr:row>1</xdr:row>
      <xdr:rowOff>1563832</xdr:rowOff>
    </xdr:to>
    <xdr:sp macro="" textlink="">
      <xdr:nvSpPr>
        <xdr:cNvPr id="3" name="TextBox 2">
          <a:extLst>
            <a:ext uri="{FF2B5EF4-FFF2-40B4-BE49-F238E27FC236}">
              <a16:creationId xmlns:a16="http://schemas.microsoft.com/office/drawing/2014/main" id="{6A359964-D9C5-4F38-8ACA-4A32F6969AE6}"/>
            </a:ext>
          </a:extLst>
        </xdr:cNvPr>
        <xdr:cNvSpPr txBox="1"/>
      </xdr:nvSpPr>
      <xdr:spPr>
        <a:xfrm>
          <a:off x="181165" y="1188943"/>
          <a:ext cx="8028210" cy="1270239"/>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baseline="0">
              <a:solidFill>
                <a:sysClr val="windowText" lastClr="000000"/>
              </a:solidFill>
            </a:rPr>
            <a:t>This tool is valid only for District municipalities for the reporting period of 2024/2025. </a:t>
          </a:r>
          <a:r>
            <a:rPr lang="en-US" sz="1600" b="1" u="sng" baseline="0">
              <a:solidFill>
                <a:sysClr val="windowText" lastClr="000000"/>
              </a:solidFill>
            </a:rPr>
            <a:t>Only complete the tab of this template applicable to your category of municipality</a:t>
          </a:r>
          <a:r>
            <a:rPr lang="en-US" sz="1600" b="1" baseline="0">
              <a:solidFill>
                <a:sysClr val="windowText" lastClr="000000"/>
              </a:solidFill>
            </a:rPr>
            <a:t>. </a:t>
          </a:r>
        </a:p>
        <a:p>
          <a:r>
            <a:rPr lang="en-US" sz="1600" b="1" baseline="0">
              <a:solidFill>
                <a:sysClr val="windowText" lastClr="000000"/>
              </a:solidFill>
            </a:rPr>
            <a:t>In addition to submission of to your Provincial Department of Cooperative Governance, </a:t>
          </a:r>
        </a:p>
        <a:p>
          <a:r>
            <a:rPr lang="en-US" sz="1600" b="1" baseline="0">
              <a:solidFill>
                <a:sysClr val="windowText" lastClr="000000"/>
              </a:solidFill>
            </a:rPr>
            <a:t>please CC- lgindicators@cogta.gov.za for all planning &amp; reporting submissions. </a:t>
          </a:r>
        </a:p>
      </xdr:txBody>
    </xdr:sp>
    <xdr:clientData/>
  </xdr:twoCellAnchor>
  <xdr:twoCellAnchor>
    <xdr:from>
      <xdr:col>1</xdr:col>
      <xdr:colOff>190</xdr:colOff>
      <xdr:row>33</xdr:row>
      <xdr:rowOff>98825</xdr:rowOff>
    </xdr:from>
    <xdr:to>
      <xdr:col>3</xdr:col>
      <xdr:colOff>1561579</xdr:colOff>
      <xdr:row>33</xdr:row>
      <xdr:rowOff>1367790</xdr:rowOff>
    </xdr:to>
    <xdr:sp macro="" textlink="">
      <xdr:nvSpPr>
        <xdr:cNvPr id="4" name="TextBox 3">
          <a:extLst>
            <a:ext uri="{FF2B5EF4-FFF2-40B4-BE49-F238E27FC236}">
              <a16:creationId xmlns:a16="http://schemas.microsoft.com/office/drawing/2014/main" id="{1DB17B59-B5C4-439F-AC98-78935E649824}"/>
            </a:ext>
          </a:extLst>
        </xdr:cNvPr>
        <xdr:cNvSpPr txBox="1"/>
      </xdr:nvSpPr>
      <xdr:spPr>
        <a:xfrm>
          <a:off x="181165" y="9090425"/>
          <a:ext cx="8114589" cy="1268965"/>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Step</a:t>
          </a:r>
          <a:r>
            <a:rPr lang="en-ZA" sz="1400" b="1" baseline="0"/>
            <a:t> 2: Please fill in all the required data in the table below.</a:t>
          </a:r>
          <a:br>
            <a:rPr lang="en-ZA" sz="1400" b="1" baseline="0"/>
          </a:br>
          <a:r>
            <a:rPr lang="en-ZA" sz="1100" baseline="0"/>
            <a:t>Make use of colour key below, and note the completion percentage above each column to aid in completing the table.</a:t>
          </a:r>
          <a:br>
            <a:rPr lang="en-ZA" sz="1100" baseline="0"/>
          </a:br>
          <a:br>
            <a:rPr lang="en-ZA" sz="1100" baseline="0"/>
          </a:br>
          <a:r>
            <a:rPr lang="en-ZA" sz="1400" b="1" u="sng" baseline="0"/>
            <a:t>Priority Indicators</a:t>
          </a:r>
        </a:p>
        <a:p>
          <a:r>
            <a:rPr lang="en-ZA" sz="1100" b="0" u="none" baseline="0"/>
            <a:t>When Priority Indicators are confirmed, they will be highlighted in orange. These rows are especially important to complete as this data is used in the municipal performance assessments. At this time, the Priority Indicators have not been formalised and do not yet reflect. </a:t>
          </a:r>
          <a:endParaRPr lang="en-ZA" sz="1050" b="0" u="none"/>
        </a:p>
      </xdr:txBody>
    </xdr:sp>
    <xdr:clientData/>
  </xdr:twoCellAnchor>
  <xdr:twoCellAnchor>
    <xdr:from>
      <xdr:col>3</xdr:col>
      <xdr:colOff>1617344</xdr:colOff>
      <xdr:row>0</xdr:row>
      <xdr:rowOff>99060</xdr:rowOff>
    </xdr:from>
    <xdr:to>
      <xdr:col>8</xdr:col>
      <xdr:colOff>455295</xdr:colOff>
      <xdr:row>3</xdr:row>
      <xdr:rowOff>104776</xdr:rowOff>
    </xdr:to>
    <xdr:pic>
      <xdr:nvPicPr>
        <xdr:cNvPr id="5" name="Picture 4">
          <a:extLst>
            <a:ext uri="{FF2B5EF4-FFF2-40B4-BE49-F238E27FC236}">
              <a16:creationId xmlns:a16="http://schemas.microsoft.com/office/drawing/2014/main" id="{7E543077-405C-4A50-8E2D-7E99047E1B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351519" y="99060"/>
          <a:ext cx="5848351" cy="2663191"/>
        </a:xfrm>
        <a:prstGeom prst="rect">
          <a:avLst/>
        </a:prstGeom>
      </xdr:spPr>
    </xdr:pic>
    <xdr:clientData/>
  </xdr:twoCellAnchor>
  <xdr:twoCellAnchor>
    <xdr:from>
      <xdr:col>0</xdr:col>
      <xdr:colOff>33526</xdr:colOff>
      <xdr:row>43</xdr:row>
      <xdr:rowOff>98825</xdr:rowOff>
    </xdr:from>
    <xdr:to>
      <xdr:col>2</xdr:col>
      <xdr:colOff>4083843</xdr:colOff>
      <xdr:row>43</xdr:row>
      <xdr:rowOff>431007</xdr:rowOff>
    </xdr:to>
    <xdr:sp macro="" textlink="">
      <xdr:nvSpPr>
        <xdr:cNvPr id="6" name="TextBox 5">
          <a:extLst>
            <a:ext uri="{FF2B5EF4-FFF2-40B4-BE49-F238E27FC236}">
              <a16:creationId xmlns:a16="http://schemas.microsoft.com/office/drawing/2014/main" id="{53343E5D-CB67-4AE4-A218-474BF49820D5}"/>
            </a:ext>
          </a:extLst>
        </xdr:cNvPr>
        <xdr:cNvSpPr txBox="1"/>
      </xdr:nvSpPr>
      <xdr:spPr>
        <a:xfrm>
          <a:off x="33526" y="11957450"/>
          <a:ext cx="5021867" cy="332182"/>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&lt;- Expand</a:t>
          </a:r>
          <a:r>
            <a:rPr lang="en-ZA" sz="1400" b="1" baseline="0"/>
            <a:t> and collapse the header as needed with the - and + </a:t>
          </a:r>
          <a:br>
            <a:rPr lang="en-ZA" sz="1400" b="1" baseline="0"/>
          </a:br>
          <a:endParaRPr lang="en-ZA" sz="1050" b="0" u="none"/>
        </a:p>
      </xdr:txBody>
    </xdr:sp>
    <xdr:clientData/>
  </xdr:twoCellAnchor>
  <xdr:twoCellAnchor>
    <xdr:from>
      <xdr:col>1</xdr:col>
      <xdr:colOff>190</xdr:colOff>
      <xdr:row>0</xdr:row>
      <xdr:rowOff>170634</xdr:rowOff>
    </xdr:from>
    <xdr:to>
      <xdr:col>3</xdr:col>
      <xdr:colOff>1476066</xdr:colOff>
      <xdr:row>0</xdr:row>
      <xdr:rowOff>866775</xdr:rowOff>
    </xdr:to>
    <xdr:sp macro="" textlink="">
      <xdr:nvSpPr>
        <xdr:cNvPr id="7" name="TextBox 6">
          <a:extLst>
            <a:ext uri="{FF2B5EF4-FFF2-40B4-BE49-F238E27FC236}">
              <a16:creationId xmlns:a16="http://schemas.microsoft.com/office/drawing/2014/main" id="{A978A0AA-A4A0-4075-BAC0-2431C2351759}"/>
            </a:ext>
          </a:extLst>
        </xdr:cNvPr>
        <xdr:cNvSpPr txBox="1"/>
      </xdr:nvSpPr>
      <xdr:spPr>
        <a:xfrm>
          <a:off x="181165" y="170634"/>
          <a:ext cx="8029076" cy="696141"/>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800" b="1" baseline="0"/>
            <a:t>Circular 88 Planning &amp; Reporting Template 2024/25</a:t>
          </a:r>
        </a:p>
      </xdr:txBody>
    </xdr:sp>
    <xdr:clientData/>
  </xdr:twoCellAnchor>
  <xdr:twoCellAnchor>
    <xdr:from>
      <xdr:col>1</xdr:col>
      <xdr:colOff>190</xdr:colOff>
      <xdr:row>3</xdr:row>
      <xdr:rowOff>40716</xdr:rowOff>
    </xdr:from>
    <xdr:to>
      <xdr:col>3</xdr:col>
      <xdr:colOff>1497285</xdr:colOff>
      <xdr:row>3</xdr:row>
      <xdr:rowOff>583797</xdr:rowOff>
    </xdr:to>
    <xdr:sp macro="" textlink="">
      <xdr:nvSpPr>
        <xdr:cNvPr id="8" name="TextBox 7">
          <a:extLst>
            <a:ext uri="{FF2B5EF4-FFF2-40B4-BE49-F238E27FC236}">
              <a16:creationId xmlns:a16="http://schemas.microsoft.com/office/drawing/2014/main" id="{7AA413FB-893E-436E-83D5-DB7944EB8459}"/>
            </a:ext>
          </a:extLst>
        </xdr:cNvPr>
        <xdr:cNvSpPr txBox="1"/>
      </xdr:nvSpPr>
      <xdr:spPr>
        <a:xfrm>
          <a:off x="181165" y="2698191"/>
          <a:ext cx="8050295" cy="543081"/>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ZA" sz="1400" b="1"/>
            <a:t>Please do not make changes to the structure</a:t>
          </a:r>
          <a:r>
            <a:rPr lang="en-ZA" sz="1400" b="1" baseline="0"/>
            <a:t> of this spreadsheet. The consistent formatting for all municipalities is necessary for collating this data.</a:t>
          </a:r>
          <a:endParaRPr lang="en-ZA" sz="1100"/>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5</xdr:row>
      <xdr:rowOff>145417</xdr:rowOff>
    </xdr:from>
    <xdr:to>
      <xdr:col>14</xdr:col>
      <xdr:colOff>3555</xdr:colOff>
      <xdr:row>12</xdr:row>
      <xdr:rowOff>20955</xdr:rowOff>
    </xdr:to>
    <xdr:sp macro="" textlink="">
      <xdr:nvSpPr>
        <xdr:cNvPr id="2" name="TextBox 1">
          <a:extLst>
            <a:ext uri="{FF2B5EF4-FFF2-40B4-BE49-F238E27FC236}">
              <a16:creationId xmlns:a16="http://schemas.microsoft.com/office/drawing/2014/main" id="{26A419E4-9DA1-4DA4-B6DB-81F9E6EA133F}"/>
            </a:ext>
          </a:extLst>
        </xdr:cNvPr>
        <xdr:cNvSpPr txBox="1"/>
      </xdr:nvSpPr>
      <xdr:spPr>
        <a:xfrm>
          <a:off x="276225" y="1097917"/>
          <a:ext cx="7928355" cy="1216658"/>
        </a:xfrm>
        <a:prstGeom prst="rect">
          <a:avLst/>
        </a:prstGeom>
        <a:solidFill>
          <a:schemeClr val="accent6">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1" baseline="0">
              <a:solidFill>
                <a:sysClr val="windowText" lastClr="000000"/>
              </a:solidFill>
            </a:rPr>
            <a:t>Please find in the next three sheets, full descriptions of the three reporting types:</a:t>
          </a:r>
        </a:p>
        <a:p>
          <a:pPr marL="342900" indent="-342900">
            <a:buFont typeface="+mj-lt"/>
            <a:buAutoNum type="arabicParenR"/>
          </a:pPr>
          <a:r>
            <a:rPr lang="en-US" sz="1600" b="1" baseline="0">
              <a:solidFill>
                <a:sysClr val="windowText" lastClr="000000"/>
              </a:solidFill>
            </a:rPr>
            <a:t>Circular 88 Outputs and Outcomes</a:t>
          </a:r>
        </a:p>
        <a:p>
          <a:pPr marL="342900" indent="-342900">
            <a:buFont typeface="+mj-lt"/>
            <a:buAutoNum type="arabicParenR"/>
          </a:pPr>
          <a:r>
            <a:rPr lang="en-US" sz="1600" b="1" baseline="0">
              <a:solidFill>
                <a:sysClr val="windowText" lastClr="000000"/>
              </a:solidFill>
            </a:rPr>
            <a:t>Circular 88 Compliance Indicators</a:t>
          </a:r>
        </a:p>
        <a:p>
          <a:pPr marL="342900" indent="-342900">
            <a:buFont typeface="+mj-lt"/>
            <a:buAutoNum type="arabicParenR"/>
          </a:pPr>
          <a:r>
            <a:rPr lang="en-US" sz="1600" b="1" baseline="0">
              <a:solidFill>
                <a:sysClr val="windowText" lastClr="000000"/>
              </a:solidFill>
            </a:rPr>
            <a:t>Circular 88 Compliance Questions</a:t>
          </a:r>
        </a:p>
      </xdr:txBody>
    </xdr:sp>
    <xdr:clientData/>
  </xdr:twoCellAnchor>
  <xdr:twoCellAnchor editAs="oneCell">
    <xdr:from>
      <xdr:col>1</xdr:col>
      <xdr:colOff>0</xdr:colOff>
      <xdr:row>1</xdr:row>
      <xdr:rowOff>0</xdr:rowOff>
    </xdr:from>
    <xdr:to>
      <xdr:col>13</xdr:col>
      <xdr:colOff>589248</xdr:colOff>
      <xdr:row>4</xdr:row>
      <xdr:rowOff>136382</xdr:rowOff>
    </xdr:to>
    <xdr:sp macro="" textlink="">
      <xdr:nvSpPr>
        <xdr:cNvPr id="3" name="TextBox 2">
          <a:extLst>
            <a:ext uri="{FF2B5EF4-FFF2-40B4-BE49-F238E27FC236}">
              <a16:creationId xmlns:a16="http://schemas.microsoft.com/office/drawing/2014/main" id="{305A4005-9F3D-4DD3-B149-E84C87E0A693}"/>
            </a:ext>
          </a:extLst>
        </xdr:cNvPr>
        <xdr:cNvSpPr txBox="1"/>
      </xdr:nvSpPr>
      <xdr:spPr>
        <a:xfrm>
          <a:off x="276225" y="190500"/>
          <a:ext cx="7917783" cy="711692"/>
        </a:xfrm>
        <a:prstGeom prst="rect">
          <a:avLst/>
        </a:prstGeom>
        <a:solidFill>
          <a:schemeClr val="accent6">
            <a:lumMod val="60000"/>
            <a:lumOff val="4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US" sz="2800" b="1" baseline="0"/>
            <a:t>C88 reporting definitions</a:t>
          </a:r>
        </a:p>
      </xdr:txBody>
    </xdr:sp>
    <xdr:clientData/>
  </xdr:twoCellAnchor>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vince" xr10:uid="{A288D338-220A-4DF8-B6D1-F3AF27041D73}" sourceName="Province">
  <extLst>
    <x:ext xmlns:x15="http://schemas.microsoft.com/office/spreadsheetml/2010/11/main" uri="{2F2917AC-EB37-4324-AD4E-5DD8C200BD13}">
      <x15:tableSlicerCache tableId="4"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rovince" xr10:uid="{3B80EE93-0F40-4ED1-8F6F-B2027723E9B6}" cache="Slicer_Province" caption="Filter the  table by Province:" columnCount="3"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CCFFE6C2-A2F9-45C9-BB7F-6CFEB08A9927}" name="T_All_Munics" displayName="T_All_Munics" ref="B46:E303" totalsRowShown="0">
  <autoFilter ref="B46:E303" xr:uid="{CCFFE6C2-A2F9-45C9-BB7F-6CFEB08A9927}">
    <filterColumn colId="3">
      <filters>
        <filter val="Eastern Cape"/>
      </filters>
    </filterColumn>
  </autoFilter>
  <sortState xmlns:xlrd2="http://schemas.microsoft.com/office/spreadsheetml/2017/richdata2" ref="B47:E303">
    <sortCondition ref="C1:C266"/>
  </sortState>
  <tableColumns count="4">
    <tableColumn id="1" xr3:uid="{15487177-F19C-47B1-853E-368EC05D9408}" name="Code"/>
    <tableColumn id="2" xr3:uid="{2E345CA9-8B5A-44C4-8B16-36756C3984AB}" name="Name"/>
    <tableColumn id="6" xr3:uid="{0A415001-02DC-4AF7-8D50-E4A8B6EA0314}" name="Type"/>
    <tableColumn id="4" xr3:uid="{E9E78DD9-68B7-461A-8DE0-D91AFD68DE91}" name="Province"/>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3744C9B-2862-49DC-B951-0E72328766D7}" name="T_All_Munics11" displayName="T_All_Munics11" ref="X45:AA302" totalsRowShown="0" headerRowCellStyle="Invisable" dataCellStyle="Invisable">
  <autoFilter ref="X45:AA302" xr:uid="{376DC20F-F350-4717-A379-36DB785BCDB9}"/>
  <sortState xmlns:xlrd2="http://schemas.microsoft.com/office/spreadsheetml/2017/richdata2" ref="X46:AA302">
    <sortCondition ref="Y1:Y269"/>
  </sortState>
  <tableColumns count="4">
    <tableColumn id="1" xr3:uid="{9A0AE6A6-C19D-46C1-B2B3-DD724BEC46F0}" name="Code" dataCellStyle="Invisable"/>
    <tableColumn id="2" xr3:uid="{BFF255B3-3FE1-4E30-AA38-FE1DAB9DD454}" name="Name" dataCellStyle="Invisable"/>
    <tableColumn id="6" xr3:uid="{B6D12B9C-25B5-4E30-A757-D27C3B92DCE4}" name="Type" dataCellStyle="Invisable"/>
    <tableColumn id="4" xr3:uid="{6D975805-5AD2-4F62-A712-513B6D3D1F5F}" name="Province" dataCellStyle="Invisable"/>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644E68B-8B80-4DE2-90E8-98EF43570F4C}" name="T_All_Munics12" displayName="T_All_Munics12" ref="X45:AA302" totalsRowShown="0" headerRowCellStyle="Invisable" dataCellStyle="Invisable">
  <autoFilter ref="X45:AA302" xr:uid="{376DC20F-F350-4717-A379-36DB785BCDB9}"/>
  <sortState xmlns:xlrd2="http://schemas.microsoft.com/office/spreadsheetml/2017/richdata2" ref="X46:AA302">
    <sortCondition ref="Y1:Y269"/>
  </sortState>
  <tableColumns count="4">
    <tableColumn id="1" xr3:uid="{D4A8AC55-8259-4AAB-B648-DC522E3EBE09}" name="Code" dataCellStyle="Invisable"/>
    <tableColumn id="2" xr3:uid="{FDCE2E35-7751-4821-9131-2FDEC44163C7}" name="Name" dataCellStyle="Invisable"/>
    <tableColumn id="6" xr3:uid="{1D58A3FA-F74F-48E8-A77A-646896567F44}" name="Type" dataCellStyle="Invisable"/>
    <tableColumn id="4" xr3:uid="{CB38D510-6AF5-485F-906B-FFAA7DE30A1F}" name="Province" dataCellStyle="Invisabl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233FBA6-0883-4774-BE33-5A5A5D21BB7D}" name="T_All_Munics13" displayName="T_All_Munics13" ref="X45:AA302" totalsRowShown="0" headerRowCellStyle="Invisable" dataCellStyle="Invisable">
  <autoFilter ref="X45:AA302" xr:uid="{376DC20F-F350-4717-A379-36DB785BCDB9}"/>
  <sortState xmlns:xlrd2="http://schemas.microsoft.com/office/spreadsheetml/2017/richdata2" ref="X46:AA302">
    <sortCondition ref="Y1:Y269"/>
  </sortState>
  <tableColumns count="4">
    <tableColumn id="1" xr3:uid="{B64C305A-F917-42BC-BE01-1F4389FC6D26}" name="Code" dataCellStyle="Invisable"/>
    <tableColumn id="2" xr3:uid="{C39D6A36-58D2-45D2-AE58-8BEF424E2D87}" name="Name" dataCellStyle="Invisable"/>
    <tableColumn id="6" xr3:uid="{7DB58929-4F93-4311-8404-EC1D45CECB2B}" name="Type" dataCellStyle="Invisable"/>
    <tableColumn id="4" xr3:uid="{522C4FBF-3EE0-40E2-A818-11AC41E9D3D0}" name="Province" dataCellStyle="Invisable"/>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E1BDB5-49C9-4F72-9F1D-231F26ECF7B3}" name="T_Indicators" displayName="T_Indicators" ref="A1:BZ212" totalsRowShown="0">
  <autoFilter ref="A1:BZ212" xr:uid="{8AE1BDB5-49C9-4F72-9F1D-231F26ECF7B3}"/>
  <tableColumns count="78">
    <tableColumn id="1" xr3:uid="{975F840F-43B6-448A-9089-C1D9EC4A2315}" name="INDICATOR ASSIGNMENT"/>
    <tableColumn id="2" xr3:uid="{02061519-FE98-4D17-8AC6-CEA43EA96F56}" name="A1 Indicator short name"/>
    <tableColumn id="3" xr3:uid="{D8DA8364-2B72-46B8-882A-60FFDEDEB83B}" name="A2 Alignment"/>
    <tableColumn id="4" xr3:uid="{73E8C683-43B7-459C-9BE6-65B506588749}" name="A3 Results-chain level"/>
    <tableColumn id="5" xr3:uid="{0E89FDEB-7003-4952-B295-DA028B8C651E}" name="A4 Back to Basics Pillar"/>
    <tableColumn id="6" xr3:uid="{9F110E9D-400C-489D-9D57-1C994CF37503}" name="A5 Unit of measurement"/>
    <tableColumn id="7" xr3:uid="{CC4D71BF-543C-4FBC-99EE-11F22A598CE3}" name="A6 Frequency of reporting"/>
    <tableColumn id="8" xr3:uid="{0E9B2E7C-6DAC-4FF5-9E1D-CF2C55C818FB}" name="A7 Rationale"/>
    <tableColumn id="9" xr3:uid="{31F62A4B-09E4-44B1-AEED-293EBA26D685}" name="A8 Definition"/>
    <tableColumn id="10" xr3:uid="{12ABFB5A-93AD-47D9-B349-9D278BFBF811}" name="A9 Indicator Formula "/>
    <tableColumn id="11" xr3:uid="{4757DD15-6C9E-4C2F-A6D1-35591BFEBFDB}" name="A10 Indicator origin"/>
    <tableColumn id="12" xr3:uid="{5999101E-30EA-4BCA-9B2C-C73DADD8730A}" name="A11 Notes on calculation"/>
    <tableColumn id="13" xr3:uid="{B11EDC8D-630A-4C82-BDC8-38CF050887F6}" name="A12 Additional notes"/>
    <tableColumn id="14" xr3:uid="{5FDD65B5-04FA-470A-9174-183388FAE2A3}" name="Reporting responsibility"/>
    <tableColumn id="15" xr3:uid="{375CA355-01EE-4A69-B9A1-BB516B81CF38}" name="Metro"/>
    <tableColumn id="16" xr3:uid="{9B078695-8318-4942-B06A-E622E5F7D8CA}" name="Metro Readiness"/>
    <tableColumn id="17" xr3:uid="{0D0EEBA3-70D8-42A5-A08B-30AA4743A4B0}" name="Intermediate City"/>
    <tableColumn id="18" xr3:uid="{82FF3EE3-3CBF-4EF3-A7D4-A5D1BF6E41FE}" name="Intermediate City Readiness"/>
    <tableColumn id="19" xr3:uid="{A7A22FCE-1C06-46AF-8B54-635A966AEE08}" name="District"/>
    <tableColumn id="20" xr3:uid="{5012E101-7FFE-4D6A-9834-990BE8AEDFA2}" name="District Readiness"/>
    <tableColumn id="21" xr3:uid="{AC311E34-AD09-4D06-AE8C-CC9569E7F330}" name="Local"/>
    <tableColumn id="22" xr3:uid="{03CFF77A-BF8A-409F-A9CB-645DC3F605EF}" name="LM Readiness"/>
    <tableColumn id="23" xr3:uid="{0533A97A-8F8B-4394-A4B6-C1143905A583}" name="B CODE"/>
    <tableColumn id="24" xr3:uid="{CDFA281D-6669-4D6E-BCCF-C8DF20A7B8B4}" name="B1 Data Element"/>
    <tableColumn id="25" xr3:uid="{14551A26-B833-4EFF-B3CB-2F247C11E84C}" name="B2 Frequency of collection"/>
    <tableColumn id="26" xr3:uid="{0F43E721-573A-467F-B005-C9391EAC1000}" name="B3 Definition"/>
    <tableColumn id="27" xr3:uid="{3C7B68B4-294B-4E62-88A4-AFEDE47DD242}" name="B4 Source"/>
    <tableColumn id="28" xr3:uid="{3E963F60-82F0-47EF-95E6-A8F12AE19846}" name="B5 Units"/>
    <tableColumn id="29" xr3:uid="{0D6062A0-B0FF-4A2E-BAEF-81CF0CE9E787}" name="B6 Notes"/>
    <tableColumn id="30" xr3:uid="{8F4ADD8D-63F0-4392-9695-6E5F937F79D5}" name="C CODE"/>
    <tableColumn id="31" xr3:uid="{8DCCA398-77E4-4244-801A-7D2DC5E27274}" name="C1 Data Element"/>
    <tableColumn id="32" xr3:uid="{15E31962-3268-4BF2-9F6A-29C0452247B4}" name="C2 Frequency of collection"/>
    <tableColumn id="33" xr3:uid="{A8DE1C88-DC45-4731-B869-EB1679E518FE}" name="C3 Definition"/>
    <tableColumn id="34" xr3:uid="{CF9DE7A9-2FBB-463F-8725-E9D2EAF96468}" name="C4 Source"/>
    <tableColumn id="35" xr3:uid="{45BF2A6F-14E9-4F06-AD1F-6B42BBC3804E}" name="C5 Units"/>
    <tableColumn id="36" xr3:uid="{DCED4A1F-4512-46EC-AACA-3A6DFC2DCA1D}" name="C6 Notes"/>
    <tableColumn id="37" xr3:uid="{F588EC23-D2BC-4F33-BB5C-BCF877F6726C}" name="D CODE"/>
    <tableColumn id="38" xr3:uid="{145DD3EB-18D5-406A-AD0D-B709A9BAD9DE}" name="D1 Data Element"/>
    <tableColumn id="39" xr3:uid="{EA834ACC-CC15-4F83-A5F3-C4280741B45C}" name="D2 Frequency of collection"/>
    <tableColumn id="40" xr3:uid="{22C0C4CD-F794-4ABA-AECA-66E20795578A}" name="D3 Definition"/>
    <tableColumn id="41" xr3:uid="{DD9C157A-0011-4811-99AE-8F4BBB8F8DAC}" name="D4 Source"/>
    <tableColumn id="42" xr3:uid="{229AF5AD-952C-411E-B52B-0A71B0A17891}" name="D5 Units"/>
    <tableColumn id="43" xr3:uid="{B35FD9DE-8012-4F57-BE2B-52FB600B302F}" name="D6 Notes"/>
    <tableColumn id="44" xr3:uid="{F1DA877D-BF58-4D09-B2DD-D0D89EA3A061}" name="E CODE"/>
    <tableColumn id="45" xr3:uid="{FBE68F3C-7F8A-4F7E-B380-18B656DA76AA}" name="E1 Data Element"/>
    <tableColumn id="46" xr3:uid="{B82B1D81-3C4D-4F4A-87AF-73D2F0096C18}" name="E2 Frequency of collection"/>
    <tableColumn id="47" xr3:uid="{2FE96258-D00A-439A-B976-5E9A4DC93333}" name="E3 Definition"/>
    <tableColumn id="48" xr3:uid="{A66C048E-A36F-4CD6-9202-1861E7D79769}" name="E4 Source"/>
    <tableColumn id="49" xr3:uid="{EAF4586E-00F4-4F0B-BFE9-CFB5EAB8B3D0}" name="E5 Units"/>
    <tableColumn id="50" xr3:uid="{639DBFA0-1FF8-4042-8B32-D94BF57C4766}" name="E6 Notes"/>
    <tableColumn id="51" xr3:uid="{DDA076FF-C0D0-4EC0-B83F-AABB2A18A90C}" name="F CODE"/>
    <tableColumn id="52" xr3:uid="{4EC9363F-569F-4FF0-97E8-40FE7C7522BF}" name="F1 Data Element"/>
    <tableColumn id="53" xr3:uid="{F875A429-2232-4228-85F1-1E9E451D9205}" name="F2 Frequency of collection"/>
    <tableColumn id="54" xr3:uid="{91DC2DE3-3B1A-4DFB-867F-781CCCD4583C}" name="F3 Definition"/>
    <tableColumn id="55" xr3:uid="{8DA5D71C-D3BA-4E9A-8B76-A353BEA1857B}" name="F4 Source"/>
    <tableColumn id="56" xr3:uid="{2E0311BF-0F04-471E-95E3-809FA53EE8D9}" name="F5 Units"/>
    <tableColumn id="57" xr3:uid="{67AA15B5-0119-45D9-8D85-A274D39C0310}" name="F6 Notes"/>
    <tableColumn id="58" xr3:uid="{EB2C71E2-262B-42FA-981A-18ED9B33B0B5}" name="G CODE"/>
    <tableColumn id="59" xr3:uid="{0CC67F87-41A3-4D57-AA93-6F60358F2BDB}" name="G1 Data Element"/>
    <tableColumn id="60" xr3:uid="{9C52205E-1A79-4204-965F-25DD3D7688F5}" name="G2 Frequency of collection"/>
    <tableColumn id="61" xr3:uid="{9C2DD579-656F-452F-B42A-D4B254455119}" name="G3 Definition"/>
    <tableColumn id="62" xr3:uid="{16A2C988-9DC1-4CE5-AA91-6874F2BA1701}" name="G4 Source"/>
    <tableColumn id="63" xr3:uid="{89D7C573-601D-4744-BA20-B3EFD460E90C}" name="G5 Units"/>
    <tableColumn id="64" xr3:uid="{87801D64-DEEB-41BC-A567-4835ABC516DF}" name="G6 Notes"/>
    <tableColumn id="65" xr3:uid="{84D2A7AD-84D2-48CF-9820-55EF1F09AC1E}" name="H CODE"/>
    <tableColumn id="66" xr3:uid="{EE8E69A6-1C00-4377-81B3-B8F34038D7F7}" name="H1 Data Element"/>
    <tableColumn id="67" xr3:uid="{3E2A8ED3-6599-4ADF-A046-79FD6D45CC14}" name="H2 Frequency of collection"/>
    <tableColumn id="68" xr3:uid="{C713AF8D-9F20-4FB3-A57C-BF6F18889B06}" name="H3 Definition"/>
    <tableColumn id="69" xr3:uid="{07B2E9CA-63AF-449E-A174-BC65A07637DC}" name="H4 Source"/>
    <tableColumn id="70" xr3:uid="{726AEC2F-6B7A-45B9-908D-566E179883F5}" name="H5 Units"/>
    <tableColumn id="71" xr3:uid="{B684A2F4-4F88-4265-8840-47B0B29E8D61}" name="H6 Notes"/>
    <tableColumn id="72" xr3:uid="{F8A83E62-A71B-44B4-90E7-827742E08729}" name="I CODE"/>
    <tableColumn id="73" xr3:uid="{7267419C-E932-4078-A377-D42C563F10B8}" name="I1 Data Element"/>
    <tableColumn id="74" xr3:uid="{3D3EB0C1-6F50-4B28-AB3F-04041F02C25C}" name="I2 Frequency of collection"/>
    <tableColumn id="75" xr3:uid="{DC290C77-F784-4AD4-AA97-17DF6DB7DF79}" name="I3 Definition"/>
    <tableColumn id="76" xr3:uid="{D3A36A7D-8A59-4C8F-8880-5B3EAAB92B46}" name="I4 Source"/>
    <tableColumn id="77" xr3:uid="{D2A3BD80-9124-4D69-BF77-445E2049B8AC}" name="I5 Units"/>
    <tableColumn id="78" xr3:uid="{655C4CA8-0741-4E2D-95B7-627CEA8AF6A8}" name="I6 Notes"/>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25422FE-9BFA-4B5D-8B5C-B115D564F033}" name="T_Comp_TIDS" displayName="T_Comp_TIDS" ref="A1:O105" totalsRowShown="0">
  <autoFilter ref="A1:O105" xr:uid="{825422FE-9BFA-4B5D-8B5C-B115D564F033}"/>
  <tableColumns count="15">
    <tableColumn id="1" xr3:uid="{040622DD-A2C1-4921-B2B2-9C54B1A1E007}" name="INDICATOR ASSIGNMENT"/>
    <tableColumn id="2" xr3:uid="{E64BA376-B037-4B57-9A8B-9D1BE8E5FE56}" name="A1 Indicator name"/>
    <tableColumn id="3" xr3:uid="{6661D0A5-BCDE-436F-9CA3-A9D988A751A0}" name="A2 Type of indicator"/>
    <tableColumn id="4" xr3:uid="{E2485282-3C27-48C1-9BA9-733091C42160}" name="A3 Indicator origin"/>
    <tableColumn id="5" xr3:uid="{A1D33D8C-515A-43CF-B2C9-503C84D7CE81}" name="A4 Rationale"/>
    <tableColumn id="6" xr3:uid="{74A73A1A-8C09-41B3-ACBC-45F9B44DF762}" name="A5 Operational Definition"/>
    <tableColumn id="7" xr3:uid="{0015FAF6-DDBC-4C88-A04B-E2FEB11119F1}" name="A6 Method of calculation"/>
    <tableColumn id="8" xr3:uid="{66948B00-2BB6-441A-AFC7-C4BD9903F479}" name="A7 Frequency of reporting"/>
    <tableColumn id="9" xr3:uid="{067B051C-E6BD-4F4E-BCCA-8614B3197E7B}" name="A8 Source"/>
    <tableColumn id="10" xr3:uid="{0E58308E-3306-4AA4-9C27-31DD534583C6}" name="A9 Notes"/>
    <tableColumn id="11" xr3:uid="{7B58C840-F744-4770-A64E-53B371270389}" name="Metro reporting"/>
    <tableColumn id="12" xr3:uid="{DF4D6025-1B44-4ABB-A642-33BFD9B78677}" name="Intermediate City reporting"/>
    <tableColumn id="13" xr3:uid="{AC616563-8371-40F0-950F-C18D452CD11C}" name="District reporting"/>
    <tableColumn id="14" xr3:uid="{D6EE4BA7-36FD-4EC4-A036-2431B577BD6E}" name="Local municipality reporting"/>
    <tableColumn id="15" xr3:uid="{00B8F1CA-56CC-417D-AECF-014B3426B9EB}" name="B CODE"/>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CA44D90-3BEE-4936-B493-AC2D70C8E270}" name="T_Comp_Qs" displayName="T_Comp_Qs" ref="A1:F27" totalsRowShown="0">
  <autoFilter ref="A1:F27" xr:uid="{ECA44D90-3BEE-4936-B493-AC2D70C8E270}"/>
  <tableColumns count="6">
    <tableColumn id="1" xr3:uid="{DE24B0BA-0CC4-4588-96E7-74E2E696AAC6}" name="No."/>
    <tableColumn id="2" xr3:uid="{47467532-1BCF-43F1-BA6D-5B5E88B00D57}" name="Compliance questions"/>
    <tableColumn id="3" xr3:uid="{E7D5D71E-4F11-4878-98E5-C34738BBACF6}" name="M"/>
    <tableColumn id="4" xr3:uid="{1E1A2A78-61FD-4812-B79E-A17032AC5607}" name="I"/>
    <tableColumn id="5" xr3:uid="{4B1B6C12-9F31-4215-990D-3039A9A7B2CD}" name="D"/>
    <tableColumn id="6" xr3:uid="{B6A65801-5C17-42C1-82C0-C51F2CC90CE5}" name="L "/>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5.xml"/></Relationships>
</file>

<file path=xl/worksheets/_rels/sheet7.xml.rels><?xml version="1.0" encoding="UTF-8" standalone="yes"?>
<Relationships xmlns="http://schemas.openxmlformats.org/package/2006/relationships"><Relationship Id="rId1" Type="http://schemas.openxmlformats.org/officeDocument/2006/relationships/table" Target="../tables/table6.xml"/></Relationships>
</file>

<file path=xl/worksheets/_rels/sheet8.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71BB9-F54B-4ED3-8621-A2E6B27C29EB}">
  <sheetPr codeName="Sheet1">
    <tabColor theme="5" tint="0.59999389629810485"/>
  </sheetPr>
  <dimension ref="A1:P303"/>
  <sheetViews>
    <sheetView zoomScale="60" zoomScaleNormal="60" workbookViewId="0"/>
  </sheetViews>
  <sheetFormatPr defaultColWidth="9.109375" defaultRowHeight="14.4" x14ac:dyDescent="0.3"/>
  <cols>
    <col min="1" max="1" width="2.6640625" style="1" customWidth="1"/>
    <col min="2" max="2" width="9.44140625" style="1" customWidth="1"/>
    <col min="3" max="3" width="45" style="1" bestFit="1" customWidth="1"/>
    <col min="4" max="4" width="24.44140625" style="1" bestFit="1" customWidth="1"/>
    <col min="5" max="5" width="14.109375" style="1" bestFit="1" customWidth="1"/>
    <col min="6" max="6" width="12.6640625" style="1" customWidth="1"/>
    <col min="7" max="10" width="6.33203125" style="1" customWidth="1"/>
    <col min="11" max="16384" width="9.109375" style="1"/>
  </cols>
  <sheetData>
    <row r="1" spans="1:1" ht="22.5" customHeight="1" x14ac:dyDescent="0.3">
      <c r="A1" s="45"/>
    </row>
    <row r="31" spans="16:16" x14ac:dyDescent="0.3">
      <c r="P31" s="25"/>
    </row>
    <row r="46" spans="2:5" x14ac:dyDescent="0.3">
      <c r="B46" t="s">
        <v>0</v>
      </c>
      <c r="C46" t="s">
        <v>1</v>
      </c>
      <c r="D46" t="s">
        <v>3</v>
      </c>
      <c r="E46" t="s">
        <v>2</v>
      </c>
    </row>
    <row r="47" spans="2:5" hidden="1" x14ac:dyDescent="0.3">
      <c r="B47" t="s">
        <v>4</v>
      </c>
      <c r="C47" t="s">
        <v>5</v>
      </c>
      <c r="D47" t="s">
        <v>524</v>
      </c>
      <c r="E47" t="s">
        <v>6</v>
      </c>
    </row>
    <row r="48" spans="2:5" hidden="1" x14ac:dyDescent="0.3">
      <c r="B48" t="s">
        <v>7</v>
      </c>
      <c r="C48" t="s">
        <v>8</v>
      </c>
      <c r="D48" t="s">
        <v>524</v>
      </c>
      <c r="E48" t="s">
        <v>6</v>
      </c>
    </row>
    <row r="49" spans="2:5" hidden="1" x14ac:dyDescent="0.3">
      <c r="B49" t="s">
        <v>9</v>
      </c>
      <c r="C49" t="s">
        <v>10</v>
      </c>
      <c r="D49" t="s">
        <v>524</v>
      </c>
      <c r="E49" t="s">
        <v>11</v>
      </c>
    </row>
    <row r="50" spans="2:5" hidden="1" x14ac:dyDescent="0.3">
      <c r="B50" t="s">
        <v>12</v>
      </c>
      <c r="C50" t="s">
        <v>13</v>
      </c>
      <c r="D50" t="s">
        <v>3758</v>
      </c>
      <c r="E50" t="s">
        <v>11</v>
      </c>
    </row>
    <row r="51" spans="2:5" x14ac:dyDescent="0.3">
      <c r="B51" t="s">
        <v>14</v>
      </c>
      <c r="C51" t="s">
        <v>15</v>
      </c>
      <c r="D51" t="s">
        <v>525</v>
      </c>
      <c r="E51" t="s">
        <v>16</v>
      </c>
    </row>
    <row r="52" spans="2:5" x14ac:dyDescent="0.3">
      <c r="B52" t="s">
        <v>17</v>
      </c>
      <c r="C52" t="s">
        <v>18</v>
      </c>
      <c r="D52" t="s">
        <v>524</v>
      </c>
      <c r="E52" t="s">
        <v>16</v>
      </c>
    </row>
    <row r="53" spans="2:5" hidden="1" x14ac:dyDescent="0.3">
      <c r="B53" t="s">
        <v>19</v>
      </c>
      <c r="C53" t="s">
        <v>20</v>
      </c>
      <c r="D53" t="s">
        <v>525</v>
      </c>
      <c r="E53" t="s">
        <v>11</v>
      </c>
    </row>
    <row r="54" spans="2:5" x14ac:dyDescent="0.3">
      <c r="B54" t="s">
        <v>436</v>
      </c>
      <c r="C54" t="s">
        <v>437</v>
      </c>
      <c r="D54" t="s">
        <v>525</v>
      </c>
      <c r="E54" t="s">
        <v>16</v>
      </c>
    </row>
    <row r="55" spans="2:5" hidden="1" x14ac:dyDescent="0.3">
      <c r="B55" t="s">
        <v>21</v>
      </c>
      <c r="C55" t="s">
        <v>22</v>
      </c>
      <c r="D55" t="s">
        <v>3758</v>
      </c>
      <c r="E55" t="s">
        <v>23</v>
      </c>
    </row>
    <row r="56" spans="2:5" hidden="1" x14ac:dyDescent="0.3">
      <c r="B56" t="s">
        <v>24</v>
      </c>
      <c r="C56" t="s">
        <v>25</v>
      </c>
      <c r="D56" t="s">
        <v>524</v>
      </c>
      <c r="E56" t="s">
        <v>26</v>
      </c>
    </row>
    <row r="57" spans="2:5" hidden="1" x14ac:dyDescent="0.3">
      <c r="B57" t="s">
        <v>27</v>
      </c>
      <c r="C57" t="s">
        <v>28</v>
      </c>
      <c r="D57" t="s">
        <v>524</v>
      </c>
      <c r="E57" t="s">
        <v>23</v>
      </c>
    </row>
    <row r="58" spans="2:5" hidden="1" x14ac:dyDescent="0.3">
      <c r="B58" t="s">
        <v>29</v>
      </c>
      <c r="C58" t="s">
        <v>30</v>
      </c>
      <c r="D58" t="s">
        <v>524</v>
      </c>
      <c r="E58" t="s">
        <v>26</v>
      </c>
    </row>
    <row r="59" spans="2:5" hidden="1" x14ac:dyDescent="0.3">
      <c r="B59" t="s">
        <v>31</v>
      </c>
      <c r="C59" t="s">
        <v>32</v>
      </c>
      <c r="D59" t="s">
        <v>524</v>
      </c>
      <c r="E59" t="s">
        <v>11</v>
      </c>
    </row>
    <row r="60" spans="2:5" hidden="1" x14ac:dyDescent="0.3">
      <c r="B60" t="s">
        <v>33</v>
      </c>
      <c r="C60" t="s">
        <v>34</v>
      </c>
      <c r="D60" t="s">
        <v>524</v>
      </c>
      <c r="E60" t="s">
        <v>26</v>
      </c>
    </row>
    <row r="61" spans="2:5" hidden="1" x14ac:dyDescent="0.3">
      <c r="B61" t="s">
        <v>438</v>
      </c>
      <c r="C61" t="s">
        <v>439</v>
      </c>
      <c r="D61" t="s">
        <v>524</v>
      </c>
      <c r="E61" t="s">
        <v>23</v>
      </c>
    </row>
    <row r="62" spans="2:5" x14ac:dyDescent="0.3">
      <c r="B62" t="s">
        <v>35</v>
      </c>
      <c r="C62" t="s">
        <v>36</v>
      </c>
      <c r="D62" t="s">
        <v>524</v>
      </c>
      <c r="E62" t="s">
        <v>16</v>
      </c>
    </row>
    <row r="63" spans="2:5" hidden="1" x14ac:dyDescent="0.3">
      <c r="B63" t="s">
        <v>37</v>
      </c>
      <c r="C63" t="s">
        <v>38</v>
      </c>
      <c r="D63" t="s">
        <v>525</v>
      </c>
      <c r="E63" t="s">
        <v>39</v>
      </c>
    </row>
    <row r="64" spans="2:5" hidden="1" x14ac:dyDescent="0.3">
      <c r="B64" t="s">
        <v>40</v>
      </c>
      <c r="C64" t="s">
        <v>41</v>
      </c>
      <c r="D64" t="s">
        <v>524</v>
      </c>
      <c r="E64" t="s">
        <v>26</v>
      </c>
    </row>
    <row r="65" spans="2:5" x14ac:dyDescent="0.3">
      <c r="B65" t="s">
        <v>42</v>
      </c>
      <c r="C65" t="s">
        <v>43</v>
      </c>
      <c r="D65" t="s">
        <v>526</v>
      </c>
      <c r="E65" t="s">
        <v>16</v>
      </c>
    </row>
    <row r="66" spans="2:5" hidden="1" x14ac:dyDescent="0.3">
      <c r="B66" t="s">
        <v>440</v>
      </c>
      <c r="C66" t="s">
        <v>441</v>
      </c>
      <c r="D66" t="s">
        <v>3758</v>
      </c>
      <c r="E66" t="s">
        <v>442</v>
      </c>
    </row>
    <row r="67" spans="2:5" hidden="1" x14ac:dyDescent="0.3">
      <c r="B67" t="s">
        <v>44</v>
      </c>
      <c r="C67" t="s">
        <v>45</v>
      </c>
      <c r="D67" t="s">
        <v>524</v>
      </c>
      <c r="E67" t="s">
        <v>26</v>
      </c>
    </row>
    <row r="68" spans="2:5" hidden="1" x14ac:dyDescent="0.3">
      <c r="B68" t="s">
        <v>46</v>
      </c>
      <c r="C68" t="s">
        <v>47</v>
      </c>
      <c r="D68" t="s">
        <v>525</v>
      </c>
      <c r="E68" t="s">
        <v>26</v>
      </c>
    </row>
    <row r="69" spans="2:5" hidden="1" x14ac:dyDescent="0.3">
      <c r="B69" t="s">
        <v>443</v>
      </c>
      <c r="C69" t="s">
        <v>444</v>
      </c>
      <c r="D69" t="s">
        <v>525</v>
      </c>
      <c r="E69" t="s">
        <v>23</v>
      </c>
    </row>
    <row r="70" spans="2:5" hidden="1" x14ac:dyDescent="0.3">
      <c r="B70" t="s">
        <v>48</v>
      </c>
      <c r="C70" t="s">
        <v>49</v>
      </c>
      <c r="D70" t="s">
        <v>524</v>
      </c>
      <c r="E70" t="s">
        <v>26</v>
      </c>
    </row>
    <row r="71" spans="2:5" hidden="1" x14ac:dyDescent="0.3">
      <c r="B71" t="s">
        <v>50</v>
      </c>
      <c r="C71" t="s">
        <v>51</v>
      </c>
      <c r="D71" t="s">
        <v>525</v>
      </c>
      <c r="E71" t="s">
        <v>26</v>
      </c>
    </row>
    <row r="72" spans="2:5" hidden="1" x14ac:dyDescent="0.3">
      <c r="B72" t="s">
        <v>445</v>
      </c>
      <c r="C72" t="s">
        <v>446</v>
      </c>
      <c r="D72" t="s">
        <v>524</v>
      </c>
      <c r="E72" t="s">
        <v>442</v>
      </c>
    </row>
    <row r="73" spans="2:5" x14ac:dyDescent="0.3">
      <c r="B73" t="s">
        <v>52</v>
      </c>
      <c r="C73" t="s">
        <v>53</v>
      </c>
      <c r="D73" t="s">
        <v>525</v>
      </c>
      <c r="E73" t="s">
        <v>16</v>
      </c>
    </row>
    <row r="74" spans="2:5" hidden="1" x14ac:dyDescent="0.3">
      <c r="B74" t="s">
        <v>447</v>
      </c>
      <c r="C74" t="s">
        <v>448</v>
      </c>
      <c r="D74" t="s">
        <v>526</v>
      </c>
      <c r="E74" t="s">
        <v>26</v>
      </c>
    </row>
    <row r="75" spans="2:5" hidden="1" x14ac:dyDescent="0.3">
      <c r="B75" t="s">
        <v>449</v>
      </c>
      <c r="C75" t="s">
        <v>450</v>
      </c>
      <c r="D75" t="s">
        <v>526</v>
      </c>
      <c r="E75" t="s">
        <v>89</v>
      </c>
    </row>
    <row r="76" spans="2:5" hidden="1" x14ac:dyDescent="0.3">
      <c r="B76" t="s">
        <v>451</v>
      </c>
      <c r="C76" t="s">
        <v>452</v>
      </c>
      <c r="D76" t="s">
        <v>526</v>
      </c>
      <c r="E76" t="s">
        <v>89</v>
      </c>
    </row>
    <row r="77" spans="2:5" hidden="1" x14ac:dyDescent="0.3">
      <c r="B77" t="s">
        <v>54</v>
      </c>
      <c r="C77" t="s">
        <v>55</v>
      </c>
      <c r="D77" t="s">
        <v>3758</v>
      </c>
      <c r="E77" t="s">
        <v>39</v>
      </c>
    </row>
    <row r="78" spans="2:5" hidden="1" x14ac:dyDescent="0.3">
      <c r="B78" t="s">
        <v>453</v>
      </c>
      <c r="C78" t="s">
        <v>454</v>
      </c>
      <c r="D78" t="s">
        <v>3758</v>
      </c>
      <c r="E78" t="s">
        <v>442</v>
      </c>
    </row>
    <row r="79" spans="2:5" hidden="1" x14ac:dyDescent="0.3">
      <c r="B79" t="s">
        <v>455</v>
      </c>
      <c r="C79" t="s">
        <v>456</v>
      </c>
      <c r="D79" t="s">
        <v>526</v>
      </c>
      <c r="E79" t="s">
        <v>89</v>
      </c>
    </row>
    <row r="80" spans="2:5" hidden="1" x14ac:dyDescent="0.3">
      <c r="B80" t="s">
        <v>457</v>
      </c>
      <c r="C80" t="s">
        <v>458</v>
      </c>
      <c r="D80" t="s">
        <v>524</v>
      </c>
      <c r="E80" t="s">
        <v>23</v>
      </c>
    </row>
    <row r="81" spans="2:5" hidden="1" x14ac:dyDescent="0.3">
      <c r="B81" t="s">
        <v>56</v>
      </c>
      <c r="C81" t="s">
        <v>57</v>
      </c>
      <c r="D81" t="s">
        <v>524</v>
      </c>
      <c r="E81" t="s">
        <v>11</v>
      </c>
    </row>
    <row r="82" spans="2:5" hidden="1" x14ac:dyDescent="0.3">
      <c r="B82" t="s">
        <v>58</v>
      </c>
      <c r="C82" t="s">
        <v>59</v>
      </c>
      <c r="D82" t="s">
        <v>524</v>
      </c>
      <c r="E82" t="s">
        <v>6</v>
      </c>
    </row>
    <row r="83" spans="2:5" hidden="1" x14ac:dyDescent="0.3">
      <c r="B83" t="s">
        <v>60</v>
      </c>
      <c r="C83" t="s">
        <v>61</v>
      </c>
      <c r="D83" t="s">
        <v>524</v>
      </c>
      <c r="E83" t="s">
        <v>62</v>
      </c>
    </row>
    <row r="84" spans="2:5" hidden="1" x14ac:dyDescent="0.3">
      <c r="B84" t="s">
        <v>63</v>
      </c>
      <c r="C84" t="s">
        <v>64</v>
      </c>
      <c r="D84" t="s">
        <v>524</v>
      </c>
      <c r="E84" t="s">
        <v>6</v>
      </c>
    </row>
    <row r="85" spans="2:5" hidden="1" x14ac:dyDescent="0.3">
      <c r="B85" t="s">
        <v>459</v>
      </c>
      <c r="C85" t="s">
        <v>460</v>
      </c>
      <c r="D85" t="s">
        <v>524</v>
      </c>
      <c r="E85" t="s">
        <v>442</v>
      </c>
    </row>
    <row r="86" spans="2:5" hidden="1" x14ac:dyDescent="0.3">
      <c r="B86" t="s">
        <v>65</v>
      </c>
      <c r="C86" t="s">
        <v>66</v>
      </c>
      <c r="D86" t="s">
        <v>524</v>
      </c>
      <c r="E86" t="s">
        <v>39</v>
      </c>
    </row>
    <row r="87" spans="2:5" x14ac:dyDescent="0.3">
      <c r="B87" t="s">
        <v>67</v>
      </c>
      <c r="C87" t="s">
        <v>68</v>
      </c>
      <c r="D87" t="s">
        <v>524</v>
      </c>
      <c r="E87" t="s">
        <v>16</v>
      </c>
    </row>
    <row r="88" spans="2:5" hidden="1" x14ac:dyDescent="0.3">
      <c r="B88" t="s">
        <v>461</v>
      </c>
      <c r="C88" t="s">
        <v>462</v>
      </c>
      <c r="D88" t="s">
        <v>524</v>
      </c>
      <c r="E88" t="s">
        <v>442</v>
      </c>
    </row>
    <row r="89" spans="2:5" hidden="1" x14ac:dyDescent="0.3">
      <c r="B89" t="s">
        <v>69</v>
      </c>
      <c r="C89" t="s">
        <v>70</v>
      </c>
      <c r="D89" t="s">
        <v>525</v>
      </c>
      <c r="E89" t="s">
        <v>39</v>
      </c>
    </row>
    <row r="90" spans="2:5" hidden="1" x14ac:dyDescent="0.3">
      <c r="B90" t="s">
        <v>71</v>
      </c>
      <c r="C90" t="s">
        <v>72</v>
      </c>
      <c r="D90" t="s">
        <v>524</v>
      </c>
      <c r="E90" t="s">
        <v>11</v>
      </c>
    </row>
    <row r="91" spans="2:5" hidden="1" x14ac:dyDescent="0.3">
      <c r="B91" t="s">
        <v>463</v>
      </c>
      <c r="C91" t="s">
        <v>464</v>
      </c>
      <c r="D91" t="s">
        <v>524</v>
      </c>
      <c r="E91" t="s">
        <v>442</v>
      </c>
    </row>
    <row r="92" spans="2:5" hidden="1" x14ac:dyDescent="0.3">
      <c r="B92" t="s">
        <v>73</v>
      </c>
      <c r="C92" t="s">
        <v>74</v>
      </c>
      <c r="D92" t="s">
        <v>525</v>
      </c>
      <c r="E92" t="s">
        <v>39</v>
      </c>
    </row>
    <row r="93" spans="2:5" hidden="1" x14ac:dyDescent="0.3">
      <c r="B93" t="s">
        <v>75</v>
      </c>
      <c r="C93" t="s">
        <v>76</v>
      </c>
      <c r="D93" t="s">
        <v>3758</v>
      </c>
      <c r="E93" t="s">
        <v>26</v>
      </c>
    </row>
    <row r="94" spans="2:5" hidden="1" x14ac:dyDescent="0.3">
      <c r="B94" t="s">
        <v>77</v>
      </c>
      <c r="C94" t="s">
        <v>78</v>
      </c>
      <c r="D94" t="s">
        <v>524</v>
      </c>
      <c r="E94" t="s">
        <v>11</v>
      </c>
    </row>
    <row r="95" spans="2:5" hidden="1" x14ac:dyDescent="0.3">
      <c r="B95" t="s">
        <v>465</v>
      </c>
      <c r="C95" t="s">
        <v>466</v>
      </c>
      <c r="D95" t="s">
        <v>525</v>
      </c>
      <c r="E95" t="s">
        <v>442</v>
      </c>
    </row>
    <row r="96" spans="2:5" hidden="1" x14ac:dyDescent="0.3">
      <c r="B96" t="s">
        <v>79</v>
      </c>
      <c r="C96" t="s">
        <v>80</v>
      </c>
      <c r="D96" t="s">
        <v>524</v>
      </c>
      <c r="E96" t="s">
        <v>23</v>
      </c>
    </row>
    <row r="97" spans="2:5" x14ac:dyDescent="0.3">
      <c r="B97" t="s">
        <v>81</v>
      </c>
      <c r="C97" t="s">
        <v>82</v>
      </c>
      <c r="D97" t="s">
        <v>524</v>
      </c>
      <c r="E97" t="s">
        <v>16</v>
      </c>
    </row>
    <row r="98" spans="2:5" hidden="1" x14ac:dyDescent="0.3">
      <c r="B98" t="s">
        <v>83</v>
      </c>
      <c r="C98" t="s">
        <v>84</v>
      </c>
      <c r="D98" t="s">
        <v>524</v>
      </c>
      <c r="E98" t="s">
        <v>11</v>
      </c>
    </row>
    <row r="99" spans="2:5" hidden="1" x14ac:dyDescent="0.3">
      <c r="B99" t="s">
        <v>467</v>
      </c>
      <c r="C99" t="s">
        <v>468</v>
      </c>
      <c r="D99" t="s">
        <v>524</v>
      </c>
      <c r="E99" t="s">
        <v>442</v>
      </c>
    </row>
    <row r="100" spans="2:5" x14ac:dyDescent="0.3">
      <c r="B100" t="s">
        <v>85</v>
      </c>
      <c r="C100" t="s">
        <v>86</v>
      </c>
      <c r="D100" t="s">
        <v>524</v>
      </c>
      <c r="E100" t="s">
        <v>16</v>
      </c>
    </row>
    <row r="101" spans="2:5" hidden="1" x14ac:dyDescent="0.3">
      <c r="B101" t="s">
        <v>469</v>
      </c>
      <c r="C101" t="s">
        <v>86</v>
      </c>
      <c r="D101" t="s">
        <v>3758</v>
      </c>
      <c r="E101" t="s">
        <v>442</v>
      </c>
    </row>
    <row r="102" spans="2:5" hidden="1" x14ac:dyDescent="0.3">
      <c r="B102" t="s">
        <v>87</v>
      </c>
      <c r="C102" t="s">
        <v>88</v>
      </c>
      <c r="D102" t="s">
        <v>3758</v>
      </c>
      <c r="E102" t="s">
        <v>89</v>
      </c>
    </row>
    <row r="103" spans="2:5" hidden="1" x14ac:dyDescent="0.3">
      <c r="B103" t="s">
        <v>90</v>
      </c>
      <c r="C103" t="s">
        <v>91</v>
      </c>
      <c r="D103" t="s">
        <v>524</v>
      </c>
      <c r="E103" t="s">
        <v>6</v>
      </c>
    </row>
    <row r="104" spans="2:5" hidden="1" x14ac:dyDescent="0.3">
      <c r="B104" t="s">
        <v>92</v>
      </c>
      <c r="C104" t="s">
        <v>93</v>
      </c>
      <c r="D104" t="s">
        <v>524</v>
      </c>
      <c r="E104" t="s">
        <v>11</v>
      </c>
    </row>
    <row r="105" spans="2:5" x14ac:dyDescent="0.3">
      <c r="B105" t="s">
        <v>94</v>
      </c>
      <c r="C105" t="s">
        <v>95</v>
      </c>
      <c r="D105" t="s">
        <v>524</v>
      </c>
      <c r="E105" t="s">
        <v>16</v>
      </c>
    </row>
    <row r="106" spans="2:5" x14ac:dyDescent="0.3">
      <c r="B106" t="s">
        <v>96</v>
      </c>
      <c r="C106" t="s">
        <v>97</v>
      </c>
      <c r="D106" t="s">
        <v>3758</v>
      </c>
      <c r="E106" t="s">
        <v>16</v>
      </c>
    </row>
    <row r="107" spans="2:5" hidden="1" x14ac:dyDescent="0.3">
      <c r="B107" t="s">
        <v>98</v>
      </c>
      <c r="C107" t="s">
        <v>99</v>
      </c>
      <c r="D107" t="s">
        <v>524</v>
      </c>
      <c r="E107" t="s">
        <v>23</v>
      </c>
    </row>
    <row r="108" spans="2:5" hidden="1" x14ac:dyDescent="0.3">
      <c r="B108" t="s">
        <v>470</v>
      </c>
      <c r="C108" t="s">
        <v>471</v>
      </c>
      <c r="D108" t="s">
        <v>526</v>
      </c>
      <c r="E108" t="s">
        <v>11</v>
      </c>
    </row>
    <row r="109" spans="2:5" hidden="1" x14ac:dyDescent="0.3">
      <c r="B109" t="s">
        <v>100</v>
      </c>
      <c r="C109" t="s">
        <v>101</v>
      </c>
      <c r="D109" t="s">
        <v>525</v>
      </c>
      <c r="E109" t="s">
        <v>62</v>
      </c>
    </row>
    <row r="110" spans="2:5" hidden="1" x14ac:dyDescent="0.3">
      <c r="B110" t="s">
        <v>102</v>
      </c>
      <c r="C110" t="s">
        <v>103</v>
      </c>
      <c r="D110" t="s">
        <v>525</v>
      </c>
      <c r="E110" t="s">
        <v>6</v>
      </c>
    </row>
    <row r="111" spans="2:5" hidden="1" x14ac:dyDescent="0.3">
      <c r="B111" t="s">
        <v>104</v>
      </c>
      <c r="C111" t="s">
        <v>105</v>
      </c>
      <c r="D111" t="s">
        <v>524</v>
      </c>
      <c r="E111" t="s">
        <v>6</v>
      </c>
    </row>
    <row r="112" spans="2:5" hidden="1" x14ac:dyDescent="0.3">
      <c r="B112" t="s">
        <v>472</v>
      </c>
      <c r="C112" t="s">
        <v>473</v>
      </c>
      <c r="D112" t="s">
        <v>525</v>
      </c>
      <c r="E112" t="s">
        <v>26</v>
      </c>
    </row>
    <row r="113" spans="2:5" hidden="1" x14ac:dyDescent="0.3">
      <c r="B113" t="s">
        <v>106</v>
      </c>
      <c r="C113" t="s">
        <v>107</v>
      </c>
      <c r="D113" t="s">
        <v>524</v>
      </c>
      <c r="E113" t="s">
        <v>6</v>
      </c>
    </row>
    <row r="114" spans="2:5" hidden="1" x14ac:dyDescent="0.3">
      <c r="B114" t="s">
        <v>108</v>
      </c>
      <c r="C114" t="s">
        <v>109</v>
      </c>
      <c r="D114" t="s">
        <v>3758</v>
      </c>
      <c r="E114" t="s">
        <v>26</v>
      </c>
    </row>
    <row r="115" spans="2:5" hidden="1" x14ac:dyDescent="0.3">
      <c r="B115" t="s">
        <v>474</v>
      </c>
      <c r="C115" t="s">
        <v>475</v>
      </c>
      <c r="D115" t="s">
        <v>525</v>
      </c>
      <c r="E115" t="s">
        <v>442</v>
      </c>
    </row>
    <row r="116" spans="2:5" hidden="1" x14ac:dyDescent="0.3">
      <c r="B116" t="s">
        <v>476</v>
      </c>
      <c r="C116" t="s">
        <v>477</v>
      </c>
      <c r="D116" t="s">
        <v>3758</v>
      </c>
      <c r="E116" t="s">
        <v>442</v>
      </c>
    </row>
    <row r="117" spans="2:5" x14ac:dyDescent="0.3">
      <c r="B117" t="s">
        <v>110</v>
      </c>
      <c r="C117" t="s">
        <v>111</v>
      </c>
      <c r="D117" t="s">
        <v>524</v>
      </c>
      <c r="E117" t="s">
        <v>16</v>
      </c>
    </row>
    <row r="118" spans="2:5" hidden="1" x14ac:dyDescent="0.3">
      <c r="B118" t="s">
        <v>112</v>
      </c>
      <c r="C118" t="s">
        <v>113</v>
      </c>
      <c r="D118" t="s">
        <v>3758</v>
      </c>
      <c r="E118" t="s">
        <v>23</v>
      </c>
    </row>
    <row r="119" spans="2:5" hidden="1" x14ac:dyDescent="0.3">
      <c r="B119" t="s">
        <v>114</v>
      </c>
      <c r="C119" t="s">
        <v>115</v>
      </c>
      <c r="D119" t="s">
        <v>524</v>
      </c>
      <c r="E119" t="s">
        <v>11</v>
      </c>
    </row>
    <row r="120" spans="2:5" hidden="1" x14ac:dyDescent="0.3">
      <c r="B120" t="s">
        <v>116</v>
      </c>
      <c r="C120" t="s">
        <v>117</v>
      </c>
      <c r="D120" t="s">
        <v>524</v>
      </c>
      <c r="E120" t="s">
        <v>23</v>
      </c>
    </row>
    <row r="121" spans="2:5" hidden="1" x14ac:dyDescent="0.3">
      <c r="B121" t="s">
        <v>118</v>
      </c>
      <c r="C121" t="s">
        <v>119</v>
      </c>
      <c r="D121" t="s">
        <v>524</v>
      </c>
      <c r="E121" t="s">
        <v>39</v>
      </c>
    </row>
    <row r="122" spans="2:5" hidden="1" x14ac:dyDescent="0.3">
      <c r="B122" t="s">
        <v>120</v>
      </c>
      <c r="C122" t="s">
        <v>121</v>
      </c>
      <c r="D122" t="s">
        <v>3758</v>
      </c>
      <c r="E122" t="s">
        <v>23</v>
      </c>
    </row>
    <row r="123" spans="2:5" hidden="1" x14ac:dyDescent="0.3">
      <c r="B123" t="s">
        <v>122</v>
      </c>
      <c r="C123" t="s">
        <v>123</v>
      </c>
      <c r="D123" t="s">
        <v>524</v>
      </c>
      <c r="E123" t="s">
        <v>6</v>
      </c>
    </row>
    <row r="124" spans="2:5" hidden="1" x14ac:dyDescent="0.3">
      <c r="B124" t="s">
        <v>124</v>
      </c>
      <c r="C124" t="s">
        <v>125</v>
      </c>
      <c r="D124" t="s">
        <v>525</v>
      </c>
      <c r="E124" t="s">
        <v>11</v>
      </c>
    </row>
    <row r="125" spans="2:5" hidden="1" x14ac:dyDescent="0.3">
      <c r="B125" t="s">
        <v>126</v>
      </c>
      <c r="C125" t="s">
        <v>127</v>
      </c>
      <c r="D125" t="s">
        <v>524</v>
      </c>
      <c r="E125" t="s">
        <v>26</v>
      </c>
    </row>
    <row r="126" spans="2:5" hidden="1" x14ac:dyDescent="0.3">
      <c r="B126" t="s">
        <v>128</v>
      </c>
      <c r="C126" t="s">
        <v>129</v>
      </c>
      <c r="D126" t="s">
        <v>525</v>
      </c>
      <c r="E126" t="s">
        <v>11</v>
      </c>
    </row>
    <row r="127" spans="2:5" hidden="1" x14ac:dyDescent="0.3">
      <c r="B127" t="s">
        <v>130</v>
      </c>
      <c r="C127" t="s">
        <v>131</v>
      </c>
      <c r="D127" t="s">
        <v>524</v>
      </c>
      <c r="E127" t="s">
        <v>11</v>
      </c>
    </row>
    <row r="128" spans="2:5" hidden="1" x14ac:dyDescent="0.3">
      <c r="B128" t="s">
        <v>132</v>
      </c>
      <c r="C128" t="s">
        <v>133</v>
      </c>
      <c r="D128" t="s">
        <v>524</v>
      </c>
      <c r="E128" t="s">
        <v>11</v>
      </c>
    </row>
    <row r="129" spans="2:5" x14ac:dyDescent="0.3">
      <c r="B129" t="s">
        <v>134</v>
      </c>
      <c r="C129" t="s">
        <v>135</v>
      </c>
      <c r="D129" t="s">
        <v>524</v>
      </c>
      <c r="E129" t="s">
        <v>16</v>
      </c>
    </row>
    <row r="130" spans="2:5" x14ac:dyDescent="0.3">
      <c r="B130" t="s">
        <v>136</v>
      </c>
      <c r="C130" t="s">
        <v>137</v>
      </c>
      <c r="D130" t="s">
        <v>524</v>
      </c>
      <c r="E130" t="s">
        <v>16</v>
      </c>
    </row>
    <row r="131" spans="2:5" hidden="1" x14ac:dyDescent="0.3">
      <c r="B131" t="s">
        <v>138</v>
      </c>
      <c r="C131" t="s">
        <v>139</v>
      </c>
      <c r="D131" t="s">
        <v>3758</v>
      </c>
      <c r="E131" t="s">
        <v>39</v>
      </c>
    </row>
    <row r="132" spans="2:5" x14ac:dyDescent="0.3">
      <c r="B132" t="s">
        <v>140</v>
      </c>
      <c r="C132" t="s">
        <v>141</v>
      </c>
      <c r="D132" t="s">
        <v>525</v>
      </c>
      <c r="E132" t="s">
        <v>16</v>
      </c>
    </row>
    <row r="133" spans="2:5" hidden="1" x14ac:dyDescent="0.3">
      <c r="B133" t="s">
        <v>142</v>
      </c>
      <c r="C133" t="s">
        <v>143</v>
      </c>
      <c r="D133" t="s">
        <v>524</v>
      </c>
      <c r="E133" t="s">
        <v>6</v>
      </c>
    </row>
    <row r="134" spans="2:5" hidden="1" x14ac:dyDescent="0.3">
      <c r="B134" t="s">
        <v>144</v>
      </c>
      <c r="C134" t="s">
        <v>145</v>
      </c>
      <c r="D134" t="s">
        <v>525</v>
      </c>
      <c r="E134" t="s">
        <v>6</v>
      </c>
    </row>
    <row r="135" spans="2:5" hidden="1" x14ac:dyDescent="0.3">
      <c r="B135" t="s">
        <v>146</v>
      </c>
      <c r="C135" t="s">
        <v>147</v>
      </c>
      <c r="D135" t="s">
        <v>524</v>
      </c>
      <c r="E135" t="s">
        <v>11</v>
      </c>
    </row>
    <row r="136" spans="2:5" hidden="1" x14ac:dyDescent="0.3">
      <c r="B136" t="s">
        <v>148</v>
      </c>
      <c r="C136" t="s">
        <v>149</v>
      </c>
      <c r="D136" t="s">
        <v>524</v>
      </c>
      <c r="E136" t="s">
        <v>39</v>
      </c>
    </row>
    <row r="137" spans="2:5" hidden="1" x14ac:dyDescent="0.3">
      <c r="B137" t="s">
        <v>150</v>
      </c>
      <c r="C137" t="s">
        <v>151</v>
      </c>
      <c r="D137" t="s">
        <v>524</v>
      </c>
      <c r="E137" t="s">
        <v>6</v>
      </c>
    </row>
    <row r="138" spans="2:5" hidden="1" x14ac:dyDescent="0.3">
      <c r="B138" t="s">
        <v>152</v>
      </c>
      <c r="C138" t="s">
        <v>153</v>
      </c>
      <c r="D138" t="s">
        <v>524</v>
      </c>
      <c r="E138" t="s">
        <v>26</v>
      </c>
    </row>
    <row r="139" spans="2:5" hidden="1" x14ac:dyDescent="0.3">
      <c r="B139" t="s">
        <v>154</v>
      </c>
      <c r="C139" t="s">
        <v>155</v>
      </c>
      <c r="D139" t="s">
        <v>524</v>
      </c>
      <c r="E139" t="s">
        <v>6</v>
      </c>
    </row>
    <row r="140" spans="2:5" hidden="1" x14ac:dyDescent="0.3">
      <c r="B140" t="s">
        <v>156</v>
      </c>
      <c r="C140" t="s">
        <v>157</v>
      </c>
      <c r="D140" t="s">
        <v>524</v>
      </c>
      <c r="E140" t="s">
        <v>6</v>
      </c>
    </row>
    <row r="141" spans="2:5" hidden="1" x14ac:dyDescent="0.3">
      <c r="B141" t="s">
        <v>158</v>
      </c>
      <c r="C141" t="s">
        <v>159</v>
      </c>
      <c r="D141" t="s">
        <v>524</v>
      </c>
      <c r="E141" t="s">
        <v>6</v>
      </c>
    </row>
    <row r="142" spans="2:5" hidden="1" x14ac:dyDescent="0.3">
      <c r="B142" t="s">
        <v>160</v>
      </c>
      <c r="C142" t="s">
        <v>161</v>
      </c>
      <c r="D142" t="s">
        <v>524</v>
      </c>
      <c r="E142" t="s">
        <v>39</v>
      </c>
    </row>
    <row r="143" spans="2:5" hidden="1" x14ac:dyDescent="0.3">
      <c r="B143" t="s">
        <v>162</v>
      </c>
      <c r="C143" t="s">
        <v>163</v>
      </c>
      <c r="D143" t="s">
        <v>524</v>
      </c>
      <c r="E143" t="s">
        <v>6</v>
      </c>
    </row>
    <row r="144" spans="2:5" hidden="1" x14ac:dyDescent="0.3">
      <c r="B144" t="s">
        <v>164</v>
      </c>
      <c r="C144" t="s">
        <v>165</v>
      </c>
      <c r="D144" t="s">
        <v>525</v>
      </c>
      <c r="E144" t="s">
        <v>11</v>
      </c>
    </row>
    <row r="145" spans="2:5" x14ac:dyDescent="0.3">
      <c r="B145" t="s">
        <v>166</v>
      </c>
      <c r="C145" t="s">
        <v>167</v>
      </c>
      <c r="D145" t="s">
        <v>3758</v>
      </c>
      <c r="E145" t="s">
        <v>16</v>
      </c>
    </row>
    <row r="146" spans="2:5" hidden="1" x14ac:dyDescent="0.3">
      <c r="B146" t="s">
        <v>168</v>
      </c>
      <c r="C146" t="s">
        <v>169</v>
      </c>
      <c r="D146" t="s">
        <v>524</v>
      </c>
      <c r="E146" t="s">
        <v>26</v>
      </c>
    </row>
    <row r="147" spans="2:5" hidden="1" x14ac:dyDescent="0.3">
      <c r="B147" t="s">
        <v>170</v>
      </c>
      <c r="C147" t="s">
        <v>171</v>
      </c>
      <c r="D147" t="s">
        <v>524</v>
      </c>
      <c r="E147" t="s">
        <v>62</v>
      </c>
    </row>
    <row r="148" spans="2:5" x14ac:dyDescent="0.3">
      <c r="B148" t="s">
        <v>172</v>
      </c>
      <c r="C148" t="s">
        <v>173</v>
      </c>
      <c r="D148" t="s">
        <v>524</v>
      </c>
      <c r="E148" t="s">
        <v>16</v>
      </c>
    </row>
    <row r="149" spans="2:5" x14ac:dyDescent="0.3">
      <c r="B149" t="s">
        <v>174</v>
      </c>
      <c r="C149" t="s">
        <v>175</v>
      </c>
      <c r="D149" t="s">
        <v>524</v>
      </c>
      <c r="E149" t="s">
        <v>16</v>
      </c>
    </row>
    <row r="150" spans="2:5" hidden="1" x14ac:dyDescent="0.3">
      <c r="B150" t="s">
        <v>176</v>
      </c>
      <c r="C150" t="s">
        <v>177</v>
      </c>
      <c r="D150" t="s">
        <v>3758</v>
      </c>
      <c r="E150" t="s">
        <v>11</v>
      </c>
    </row>
    <row r="151" spans="2:5" hidden="1" x14ac:dyDescent="0.3">
      <c r="B151" t="s">
        <v>178</v>
      </c>
      <c r="C151" t="s">
        <v>179</v>
      </c>
      <c r="D151" t="s">
        <v>524</v>
      </c>
      <c r="E151" t="s">
        <v>26</v>
      </c>
    </row>
    <row r="152" spans="2:5" hidden="1" x14ac:dyDescent="0.3">
      <c r="B152" t="s">
        <v>180</v>
      </c>
      <c r="C152" t="s">
        <v>181</v>
      </c>
      <c r="D152" t="s">
        <v>524</v>
      </c>
      <c r="E152" t="s">
        <v>26</v>
      </c>
    </row>
    <row r="153" spans="2:5" hidden="1" x14ac:dyDescent="0.3">
      <c r="B153" t="s">
        <v>182</v>
      </c>
      <c r="C153" t="s">
        <v>183</v>
      </c>
      <c r="D153" t="s">
        <v>525</v>
      </c>
      <c r="E153" t="s">
        <v>62</v>
      </c>
    </row>
    <row r="154" spans="2:5" hidden="1" x14ac:dyDescent="0.3">
      <c r="B154" t="s">
        <v>478</v>
      </c>
      <c r="C154" t="s">
        <v>479</v>
      </c>
      <c r="D154" t="s">
        <v>524</v>
      </c>
      <c r="E154" t="s">
        <v>442</v>
      </c>
    </row>
    <row r="155" spans="2:5" hidden="1" x14ac:dyDescent="0.3">
      <c r="B155" t="s">
        <v>184</v>
      </c>
      <c r="C155" t="s">
        <v>185</v>
      </c>
      <c r="D155" t="s">
        <v>524</v>
      </c>
      <c r="E155" t="s">
        <v>39</v>
      </c>
    </row>
    <row r="156" spans="2:5" hidden="1" x14ac:dyDescent="0.3">
      <c r="B156" t="s">
        <v>480</v>
      </c>
      <c r="C156" t="s">
        <v>481</v>
      </c>
      <c r="D156" t="s">
        <v>524</v>
      </c>
      <c r="E156" t="s">
        <v>23</v>
      </c>
    </row>
    <row r="157" spans="2:5" hidden="1" x14ac:dyDescent="0.3">
      <c r="B157" t="s">
        <v>186</v>
      </c>
      <c r="C157" t="s">
        <v>187</v>
      </c>
      <c r="D157" t="s">
        <v>3758</v>
      </c>
      <c r="E157" t="s">
        <v>23</v>
      </c>
    </row>
    <row r="158" spans="2:5" hidden="1" x14ac:dyDescent="0.3">
      <c r="B158" t="s">
        <v>188</v>
      </c>
      <c r="C158" t="s">
        <v>189</v>
      </c>
      <c r="D158" t="s">
        <v>524</v>
      </c>
      <c r="E158" t="s">
        <v>89</v>
      </c>
    </row>
    <row r="159" spans="2:5" hidden="1" x14ac:dyDescent="0.3">
      <c r="B159" t="s">
        <v>190</v>
      </c>
      <c r="C159" t="s">
        <v>191</v>
      </c>
      <c r="D159" t="s">
        <v>524</v>
      </c>
      <c r="E159" t="s">
        <v>62</v>
      </c>
    </row>
    <row r="160" spans="2:5" hidden="1" x14ac:dyDescent="0.3">
      <c r="B160" t="s">
        <v>192</v>
      </c>
      <c r="C160" t="s">
        <v>193</v>
      </c>
      <c r="D160" t="s">
        <v>3758</v>
      </c>
      <c r="E160" t="s">
        <v>39</v>
      </c>
    </row>
    <row r="161" spans="2:5" hidden="1" x14ac:dyDescent="0.3">
      <c r="B161" t="s">
        <v>194</v>
      </c>
      <c r="C161" t="s">
        <v>195</v>
      </c>
      <c r="D161" t="s">
        <v>3758</v>
      </c>
      <c r="E161" t="s">
        <v>39</v>
      </c>
    </row>
    <row r="162" spans="2:5" hidden="1" x14ac:dyDescent="0.3">
      <c r="B162" t="s">
        <v>196</v>
      </c>
      <c r="C162" t="s">
        <v>197</v>
      </c>
      <c r="D162" t="s">
        <v>524</v>
      </c>
      <c r="E162" t="s">
        <v>62</v>
      </c>
    </row>
    <row r="163" spans="2:5" hidden="1" x14ac:dyDescent="0.3">
      <c r="B163" t="s">
        <v>198</v>
      </c>
      <c r="C163" t="s">
        <v>199</v>
      </c>
      <c r="D163" t="s">
        <v>524</v>
      </c>
      <c r="E163" t="s">
        <v>6</v>
      </c>
    </row>
    <row r="164" spans="2:5" x14ac:dyDescent="0.3">
      <c r="B164" t="s">
        <v>200</v>
      </c>
      <c r="C164" t="s">
        <v>201</v>
      </c>
      <c r="D164" t="s">
        <v>524</v>
      </c>
      <c r="E164" t="s">
        <v>16</v>
      </c>
    </row>
    <row r="165" spans="2:5" hidden="1" x14ac:dyDescent="0.3">
      <c r="B165" t="s">
        <v>482</v>
      </c>
      <c r="C165" t="s">
        <v>483</v>
      </c>
      <c r="D165" t="s">
        <v>3758</v>
      </c>
      <c r="E165" t="s">
        <v>23</v>
      </c>
    </row>
    <row r="166" spans="2:5" hidden="1" x14ac:dyDescent="0.3">
      <c r="B166" t="s">
        <v>202</v>
      </c>
      <c r="C166" t="s">
        <v>203</v>
      </c>
      <c r="D166" t="s">
        <v>524</v>
      </c>
      <c r="E166" t="s">
        <v>23</v>
      </c>
    </row>
    <row r="167" spans="2:5" hidden="1" x14ac:dyDescent="0.3">
      <c r="B167" t="s">
        <v>204</v>
      </c>
      <c r="C167" t="s">
        <v>205</v>
      </c>
      <c r="D167" t="s">
        <v>3758</v>
      </c>
      <c r="E167" t="s">
        <v>62</v>
      </c>
    </row>
    <row r="168" spans="2:5" hidden="1" x14ac:dyDescent="0.3">
      <c r="B168" t="s">
        <v>206</v>
      </c>
      <c r="C168" t="s">
        <v>207</v>
      </c>
      <c r="D168" t="s">
        <v>524</v>
      </c>
      <c r="E168" t="s">
        <v>39</v>
      </c>
    </row>
    <row r="169" spans="2:5" hidden="1" x14ac:dyDescent="0.3">
      <c r="B169" t="s">
        <v>208</v>
      </c>
      <c r="C169" t="s">
        <v>209</v>
      </c>
      <c r="D169" t="s">
        <v>524</v>
      </c>
      <c r="E169" t="s">
        <v>11</v>
      </c>
    </row>
    <row r="170" spans="2:5" hidden="1" x14ac:dyDescent="0.3">
      <c r="B170" t="s">
        <v>484</v>
      </c>
      <c r="C170" t="s">
        <v>485</v>
      </c>
      <c r="D170" t="s">
        <v>526</v>
      </c>
      <c r="E170" t="s">
        <v>62</v>
      </c>
    </row>
    <row r="171" spans="2:5" hidden="1" x14ac:dyDescent="0.3">
      <c r="B171" t="s">
        <v>210</v>
      </c>
      <c r="C171" t="s">
        <v>211</v>
      </c>
      <c r="D171" t="s">
        <v>524</v>
      </c>
      <c r="E171" t="s">
        <v>62</v>
      </c>
    </row>
    <row r="172" spans="2:5" hidden="1" x14ac:dyDescent="0.3">
      <c r="B172" t="s">
        <v>212</v>
      </c>
      <c r="C172" t="s">
        <v>213</v>
      </c>
      <c r="D172" t="s">
        <v>524</v>
      </c>
      <c r="E172" t="s">
        <v>11</v>
      </c>
    </row>
    <row r="173" spans="2:5" hidden="1" x14ac:dyDescent="0.3">
      <c r="B173" t="s">
        <v>214</v>
      </c>
      <c r="C173" t="s">
        <v>215</v>
      </c>
      <c r="D173" t="s">
        <v>524</v>
      </c>
      <c r="E173" t="s">
        <v>39</v>
      </c>
    </row>
    <row r="174" spans="2:5" hidden="1" x14ac:dyDescent="0.3">
      <c r="B174" t="s">
        <v>216</v>
      </c>
      <c r="C174" t="s">
        <v>217</v>
      </c>
      <c r="D174" t="s">
        <v>524</v>
      </c>
      <c r="E174" t="s">
        <v>23</v>
      </c>
    </row>
    <row r="175" spans="2:5" hidden="1" x14ac:dyDescent="0.3">
      <c r="B175" t="s">
        <v>218</v>
      </c>
      <c r="C175" t="s">
        <v>219</v>
      </c>
      <c r="D175" t="s">
        <v>524</v>
      </c>
      <c r="E175" t="s">
        <v>62</v>
      </c>
    </row>
    <row r="176" spans="2:5" x14ac:dyDescent="0.3">
      <c r="B176" t="s">
        <v>220</v>
      </c>
      <c r="C176" t="s">
        <v>221</v>
      </c>
      <c r="D176" t="s">
        <v>524</v>
      </c>
      <c r="E176" t="s">
        <v>16</v>
      </c>
    </row>
    <row r="177" spans="2:5" hidden="1" x14ac:dyDescent="0.3">
      <c r="B177" t="s">
        <v>222</v>
      </c>
      <c r="C177" t="s">
        <v>223</v>
      </c>
      <c r="D177" t="s">
        <v>3758</v>
      </c>
      <c r="E177" t="s">
        <v>62</v>
      </c>
    </row>
    <row r="178" spans="2:5" hidden="1" x14ac:dyDescent="0.3">
      <c r="B178" t="s">
        <v>224</v>
      </c>
      <c r="C178" t="s">
        <v>225</v>
      </c>
      <c r="D178" t="s">
        <v>524</v>
      </c>
      <c r="E178" t="s">
        <v>26</v>
      </c>
    </row>
    <row r="179" spans="2:5" x14ac:dyDescent="0.3">
      <c r="B179" t="s">
        <v>226</v>
      </c>
      <c r="C179" t="s">
        <v>227</v>
      </c>
      <c r="D179" t="s">
        <v>524</v>
      </c>
      <c r="E179" t="s">
        <v>16</v>
      </c>
    </row>
    <row r="180" spans="2:5" hidden="1" x14ac:dyDescent="0.3">
      <c r="B180" t="s">
        <v>228</v>
      </c>
      <c r="C180" t="s">
        <v>229</v>
      </c>
      <c r="D180" t="s">
        <v>3758</v>
      </c>
      <c r="E180" t="s">
        <v>89</v>
      </c>
    </row>
    <row r="181" spans="2:5" hidden="1" x14ac:dyDescent="0.3">
      <c r="B181" t="s">
        <v>230</v>
      </c>
      <c r="C181" t="s">
        <v>231</v>
      </c>
      <c r="D181" t="s">
        <v>3758</v>
      </c>
      <c r="E181" t="s">
        <v>62</v>
      </c>
    </row>
    <row r="182" spans="2:5" x14ac:dyDescent="0.3">
      <c r="B182" t="s">
        <v>232</v>
      </c>
      <c r="C182" t="s">
        <v>233</v>
      </c>
      <c r="D182" t="s">
        <v>524</v>
      </c>
      <c r="E182" t="s">
        <v>16</v>
      </c>
    </row>
    <row r="183" spans="2:5" hidden="1" x14ac:dyDescent="0.3">
      <c r="B183" t="s">
        <v>234</v>
      </c>
      <c r="C183" t="s">
        <v>235</v>
      </c>
      <c r="D183" t="s">
        <v>524</v>
      </c>
      <c r="E183" t="s">
        <v>89</v>
      </c>
    </row>
    <row r="184" spans="2:5" hidden="1" x14ac:dyDescent="0.3">
      <c r="B184" t="s">
        <v>236</v>
      </c>
      <c r="C184" t="s">
        <v>237</v>
      </c>
      <c r="D184" t="s">
        <v>524</v>
      </c>
      <c r="E184" t="s">
        <v>11</v>
      </c>
    </row>
    <row r="185" spans="2:5" hidden="1" x14ac:dyDescent="0.3">
      <c r="B185" t="s">
        <v>486</v>
      </c>
      <c r="C185" t="s">
        <v>487</v>
      </c>
      <c r="D185" t="s">
        <v>524</v>
      </c>
      <c r="E185" t="s">
        <v>442</v>
      </c>
    </row>
    <row r="186" spans="2:5" x14ac:dyDescent="0.3">
      <c r="B186" t="s">
        <v>238</v>
      </c>
      <c r="C186" t="s">
        <v>239</v>
      </c>
      <c r="D186" t="s">
        <v>524</v>
      </c>
      <c r="E186" t="s">
        <v>16</v>
      </c>
    </row>
    <row r="187" spans="2:5" hidden="1" x14ac:dyDescent="0.3">
      <c r="B187" t="s">
        <v>240</v>
      </c>
      <c r="C187" t="s">
        <v>241</v>
      </c>
      <c r="D187" t="s">
        <v>524</v>
      </c>
      <c r="E187" t="s">
        <v>23</v>
      </c>
    </row>
    <row r="188" spans="2:5" hidden="1" x14ac:dyDescent="0.3">
      <c r="B188" t="s">
        <v>242</v>
      </c>
      <c r="C188" t="s">
        <v>243</v>
      </c>
      <c r="D188" t="s">
        <v>3758</v>
      </c>
      <c r="E188" t="s">
        <v>23</v>
      </c>
    </row>
    <row r="189" spans="2:5" hidden="1" x14ac:dyDescent="0.3">
      <c r="B189" t="s">
        <v>244</v>
      </c>
      <c r="C189" t="s">
        <v>245</v>
      </c>
      <c r="D189" t="s">
        <v>3758</v>
      </c>
      <c r="E189" t="s">
        <v>89</v>
      </c>
    </row>
    <row r="190" spans="2:5" hidden="1" x14ac:dyDescent="0.3">
      <c r="B190" t="s">
        <v>246</v>
      </c>
      <c r="C190" t="s">
        <v>247</v>
      </c>
      <c r="D190" t="s">
        <v>524</v>
      </c>
      <c r="E190" t="s">
        <v>62</v>
      </c>
    </row>
    <row r="191" spans="2:5" hidden="1" x14ac:dyDescent="0.3">
      <c r="B191" t="s">
        <v>488</v>
      </c>
      <c r="C191" t="s">
        <v>489</v>
      </c>
      <c r="D191" t="s">
        <v>524</v>
      </c>
      <c r="E191" t="s">
        <v>23</v>
      </c>
    </row>
    <row r="192" spans="2:5" hidden="1" x14ac:dyDescent="0.3">
      <c r="B192" t="s">
        <v>248</v>
      </c>
      <c r="C192" t="s">
        <v>249</v>
      </c>
      <c r="D192" t="s">
        <v>525</v>
      </c>
      <c r="E192" t="s">
        <v>23</v>
      </c>
    </row>
    <row r="193" spans="2:5" hidden="1" x14ac:dyDescent="0.3">
      <c r="B193" t="s">
        <v>250</v>
      </c>
      <c r="C193" t="s">
        <v>251</v>
      </c>
      <c r="D193" t="s">
        <v>524</v>
      </c>
      <c r="E193" t="s">
        <v>62</v>
      </c>
    </row>
    <row r="194" spans="2:5" hidden="1" x14ac:dyDescent="0.3">
      <c r="B194" t="s">
        <v>252</v>
      </c>
      <c r="C194" t="s">
        <v>253</v>
      </c>
      <c r="D194" t="s">
        <v>524</v>
      </c>
      <c r="E194" t="s">
        <v>39</v>
      </c>
    </row>
    <row r="195" spans="2:5" hidden="1" x14ac:dyDescent="0.3">
      <c r="B195" t="s">
        <v>254</v>
      </c>
      <c r="C195" t="s">
        <v>255</v>
      </c>
      <c r="D195" t="s">
        <v>524</v>
      </c>
      <c r="E195" t="s">
        <v>39</v>
      </c>
    </row>
    <row r="196" spans="2:5" hidden="1" x14ac:dyDescent="0.3">
      <c r="B196" t="s">
        <v>256</v>
      </c>
      <c r="C196" t="s">
        <v>257</v>
      </c>
      <c r="D196" t="s">
        <v>524</v>
      </c>
      <c r="E196" t="s">
        <v>26</v>
      </c>
    </row>
    <row r="197" spans="2:5" hidden="1" x14ac:dyDescent="0.3">
      <c r="B197" t="s">
        <v>258</v>
      </c>
      <c r="C197" t="s">
        <v>259</v>
      </c>
      <c r="D197" t="s">
        <v>524</v>
      </c>
      <c r="E197" t="s">
        <v>11</v>
      </c>
    </row>
    <row r="198" spans="2:5" hidden="1" x14ac:dyDescent="0.3">
      <c r="B198" t="s">
        <v>490</v>
      </c>
      <c r="C198" t="s">
        <v>491</v>
      </c>
      <c r="D198" t="s">
        <v>524</v>
      </c>
      <c r="E198" t="s">
        <v>442</v>
      </c>
    </row>
    <row r="199" spans="2:5" hidden="1" x14ac:dyDescent="0.3">
      <c r="B199" t="s">
        <v>260</v>
      </c>
      <c r="C199" t="s">
        <v>261</v>
      </c>
      <c r="D199" t="s">
        <v>3758</v>
      </c>
      <c r="E199" t="s">
        <v>11</v>
      </c>
    </row>
    <row r="200" spans="2:5" hidden="1" x14ac:dyDescent="0.3">
      <c r="B200" t="s">
        <v>262</v>
      </c>
      <c r="C200" t="s">
        <v>263</v>
      </c>
      <c r="D200" t="s">
        <v>524</v>
      </c>
      <c r="E200" t="s">
        <v>11</v>
      </c>
    </row>
    <row r="201" spans="2:5" hidden="1" x14ac:dyDescent="0.3">
      <c r="B201" t="s">
        <v>264</v>
      </c>
      <c r="C201" t="s">
        <v>265</v>
      </c>
      <c r="D201" t="s">
        <v>524</v>
      </c>
      <c r="E201" t="s">
        <v>11</v>
      </c>
    </row>
    <row r="202" spans="2:5" hidden="1" x14ac:dyDescent="0.3">
      <c r="B202" t="s">
        <v>266</v>
      </c>
      <c r="C202" t="s">
        <v>267</v>
      </c>
      <c r="D202" t="s">
        <v>524</v>
      </c>
      <c r="E202" t="s">
        <v>62</v>
      </c>
    </row>
    <row r="203" spans="2:5" hidden="1" x14ac:dyDescent="0.3">
      <c r="B203" t="s">
        <v>268</v>
      </c>
      <c r="C203" t="s">
        <v>269</v>
      </c>
      <c r="D203" t="s">
        <v>524</v>
      </c>
      <c r="E203" t="s">
        <v>39</v>
      </c>
    </row>
    <row r="204" spans="2:5" hidden="1" x14ac:dyDescent="0.3">
      <c r="B204" t="s">
        <v>270</v>
      </c>
      <c r="C204" t="s">
        <v>271</v>
      </c>
      <c r="D204" t="s">
        <v>524</v>
      </c>
      <c r="E204" t="s">
        <v>6</v>
      </c>
    </row>
    <row r="205" spans="2:5" hidden="1" x14ac:dyDescent="0.3">
      <c r="B205" t="s">
        <v>272</v>
      </c>
      <c r="C205" t="s">
        <v>273</v>
      </c>
      <c r="D205" t="s">
        <v>525</v>
      </c>
      <c r="E205" t="s">
        <v>6</v>
      </c>
    </row>
    <row r="206" spans="2:5" x14ac:dyDescent="0.3">
      <c r="B206" t="s">
        <v>274</v>
      </c>
      <c r="C206" t="s">
        <v>275</v>
      </c>
      <c r="D206" t="s">
        <v>524</v>
      </c>
      <c r="E206" t="s">
        <v>16</v>
      </c>
    </row>
    <row r="207" spans="2:5" hidden="1" x14ac:dyDescent="0.3">
      <c r="B207" t="s">
        <v>276</v>
      </c>
      <c r="C207" t="s">
        <v>277</v>
      </c>
      <c r="D207" t="s">
        <v>524</v>
      </c>
      <c r="E207" t="s">
        <v>11</v>
      </c>
    </row>
    <row r="208" spans="2:5" x14ac:dyDescent="0.3">
      <c r="B208" t="s">
        <v>278</v>
      </c>
      <c r="C208" t="s">
        <v>279</v>
      </c>
      <c r="D208" t="s">
        <v>526</v>
      </c>
      <c r="E208" t="s">
        <v>16</v>
      </c>
    </row>
    <row r="209" spans="2:5" hidden="1" x14ac:dyDescent="0.3">
      <c r="B209" t="s">
        <v>280</v>
      </c>
      <c r="C209" t="s">
        <v>4592</v>
      </c>
      <c r="D209" t="s">
        <v>524</v>
      </c>
      <c r="E209" t="s">
        <v>23</v>
      </c>
    </row>
    <row r="210" spans="2:5" hidden="1" x14ac:dyDescent="0.3">
      <c r="B210" t="s">
        <v>281</v>
      </c>
      <c r="C210" t="s">
        <v>4593</v>
      </c>
      <c r="D210" t="s">
        <v>3758</v>
      </c>
      <c r="E210" t="s">
        <v>23</v>
      </c>
    </row>
    <row r="211" spans="2:5" hidden="1" x14ac:dyDescent="0.3">
      <c r="B211" t="s">
        <v>282</v>
      </c>
      <c r="C211" t="s">
        <v>283</v>
      </c>
      <c r="D211" t="s">
        <v>3758</v>
      </c>
      <c r="E211" t="s">
        <v>11</v>
      </c>
    </row>
    <row r="212" spans="2:5" hidden="1" x14ac:dyDescent="0.3">
      <c r="B212" t="s">
        <v>284</v>
      </c>
      <c r="C212" t="s">
        <v>285</v>
      </c>
      <c r="D212" t="s">
        <v>525</v>
      </c>
      <c r="E212" t="s">
        <v>39</v>
      </c>
    </row>
    <row r="213" spans="2:5" x14ac:dyDescent="0.3">
      <c r="B213" t="s">
        <v>286</v>
      </c>
      <c r="C213" t="s">
        <v>287</v>
      </c>
      <c r="D213" t="s">
        <v>524</v>
      </c>
      <c r="E213" t="s">
        <v>16</v>
      </c>
    </row>
    <row r="214" spans="2:5" x14ac:dyDescent="0.3">
      <c r="B214" t="s">
        <v>288</v>
      </c>
      <c r="C214" t="s">
        <v>289</v>
      </c>
      <c r="D214" t="s">
        <v>524</v>
      </c>
      <c r="E214" t="s">
        <v>16</v>
      </c>
    </row>
    <row r="215" spans="2:5" hidden="1" x14ac:dyDescent="0.3">
      <c r="B215" t="s">
        <v>290</v>
      </c>
      <c r="C215" t="s">
        <v>291</v>
      </c>
      <c r="D215" t="s">
        <v>524</v>
      </c>
      <c r="E215" t="s">
        <v>62</v>
      </c>
    </row>
    <row r="216" spans="2:5" hidden="1" x14ac:dyDescent="0.3">
      <c r="B216" t="s">
        <v>292</v>
      </c>
      <c r="C216" t="s">
        <v>293</v>
      </c>
      <c r="D216" t="s">
        <v>524</v>
      </c>
      <c r="E216" t="s">
        <v>11</v>
      </c>
    </row>
    <row r="217" spans="2:5" hidden="1" x14ac:dyDescent="0.3">
      <c r="B217" t="s">
        <v>492</v>
      </c>
      <c r="C217" t="s">
        <v>493</v>
      </c>
      <c r="D217" t="s">
        <v>525</v>
      </c>
      <c r="E217" t="s">
        <v>442</v>
      </c>
    </row>
    <row r="218" spans="2:5" hidden="1" x14ac:dyDescent="0.3">
      <c r="B218" t="s">
        <v>294</v>
      </c>
      <c r="C218" t="s">
        <v>295</v>
      </c>
      <c r="D218" t="s">
        <v>524</v>
      </c>
      <c r="E218" t="s">
        <v>62</v>
      </c>
    </row>
    <row r="219" spans="2:5" hidden="1" x14ac:dyDescent="0.3">
      <c r="B219" t="s">
        <v>494</v>
      </c>
      <c r="C219" t="s">
        <v>495</v>
      </c>
      <c r="D219" t="s">
        <v>3758</v>
      </c>
      <c r="E219" t="s">
        <v>442</v>
      </c>
    </row>
    <row r="220" spans="2:5" hidden="1" x14ac:dyDescent="0.3">
      <c r="B220" t="s">
        <v>296</v>
      </c>
      <c r="C220" t="s">
        <v>297</v>
      </c>
      <c r="D220" t="s">
        <v>524</v>
      </c>
      <c r="E220" t="s">
        <v>11</v>
      </c>
    </row>
    <row r="221" spans="2:5" hidden="1" x14ac:dyDescent="0.3">
      <c r="B221" t="s">
        <v>298</v>
      </c>
      <c r="C221" t="s">
        <v>299</v>
      </c>
      <c r="D221" t="s">
        <v>524</v>
      </c>
      <c r="E221" t="s">
        <v>11</v>
      </c>
    </row>
    <row r="222" spans="2:5" x14ac:dyDescent="0.3">
      <c r="B222" t="s">
        <v>300</v>
      </c>
      <c r="C222" t="s">
        <v>301</v>
      </c>
      <c r="D222" t="s">
        <v>524</v>
      </c>
      <c r="E222" t="s">
        <v>16</v>
      </c>
    </row>
    <row r="223" spans="2:5" x14ac:dyDescent="0.3">
      <c r="B223" t="s">
        <v>302</v>
      </c>
      <c r="C223" t="s">
        <v>303</v>
      </c>
      <c r="D223" t="s">
        <v>524</v>
      </c>
      <c r="E223" t="s">
        <v>16</v>
      </c>
    </row>
    <row r="224" spans="2:5" x14ac:dyDescent="0.3">
      <c r="B224" t="s">
        <v>304</v>
      </c>
      <c r="C224" t="s">
        <v>305</v>
      </c>
      <c r="D224" t="s">
        <v>525</v>
      </c>
      <c r="E224" t="s">
        <v>16</v>
      </c>
    </row>
    <row r="225" spans="2:5" hidden="1" x14ac:dyDescent="0.3">
      <c r="B225" t="s">
        <v>306</v>
      </c>
      <c r="C225" t="s">
        <v>307</v>
      </c>
      <c r="D225" t="s">
        <v>524</v>
      </c>
      <c r="E225" t="s">
        <v>11</v>
      </c>
    </row>
    <row r="226" spans="2:5" hidden="1" x14ac:dyDescent="0.3">
      <c r="B226" t="s">
        <v>308</v>
      </c>
      <c r="C226" t="s">
        <v>309</v>
      </c>
      <c r="D226" t="s">
        <v>524</v>
      </c>
      <c r="E226" t="s">
        <v>26</v>
      </c>
    </row>
    <row r="227" spans="2:5" hidden="1" x14ac:dyDescent="0.3">
      <c r="B227" t="s">
        <v>310</v>
      </c>
      <c r="C227" t="s">
        <v>311</v>
      </c>
      <c r="D227" t="s">
        <v>525</v>
      </c>
      <c r="E227" t="s">
        <v>26</v>
      </c>
    </row>
    <row r="228" spans="2:5" hidden="1" x14ac:dyDescent="0.3">
      <c r="B228" t="s">
        <v>312</v>
      </c>
      <c r="C228" t="s">
        <v>313</v>
      </c>
      <c r="D228" t="s">
        <v>524</v>
      </c>
      <c r="E228" t="s">
        <v>26</v>
      </c>
    </row>
    <row r="229" spans="2:5" hidden="1" x14ac:dyDescent="0.3">
      <c r="B229" t="s">
        <v>314</v>
      </c>
      <c r="C229" t="s">
        <v>315</v>
      </c>
      <c r="D229" t="s">
        <v>524</v>
      </c>
      <c r="E229" t="s">
        <v>6</v>
      </c>
    </row>
    <row r="230" spans="2:5" hidden="1" x14ac:dyDescent="0.3">
      <c r="B230" t="s">
        <v>316</v>
      </c>
      <c r="C230" t="s">
        <v>317</v>
      </c>
      <c r="D230" t="s">
        <v>524</v>
      </c>
      <c r="E230" t="s">
        <v>62</v>
      </c>
    </row>
    <row r="231" spans="2:5" hidden="1" x14ac:dyDescent="0.3">
      <c r="B231" t="s">
        <v>318</v>
      </c>
      <c r="C231" t="s">
        <v>319</v>
      </c>
      <c r="D231" t="s">
        <v>525</v>
      </c>
      <c r="E231" t="s">
        <v>6</v>
      </c>
    </row>
    <row r="232" spans="2:5" hidden="1" x14ac:dyDescent="0.3">
      <c r="B232" t="s">
        <v>496</v>
      </c>
      <c r="C232" t="s">
        <v>497</v>
      </c>
      <c r="D232" t="s">
        <v>3758</v>
      </c>
      <c r="E232" t="s">
        <v>23</v>
      </c>
    </row>
    <row r="233" spans="2:5" x14ac:dyDescent="0.3">
      <c r="B233" t="s">
        <v>320</v>
      </c>
      <c r="C233" t="s">
        <v>321</v>
      </c>
      <c r="D233" t="s">
        <v>524</v>
      </c>
      <c r="E233" t="s">
        <v>16</v>
      </c>
    </row>
    <row r="234" spans="2:5" hidden="1" x14ac:dyDescent="0.3">
      <c r="B234" t="s">
        <v>322</v>
      </c>
      <c r="C234" t="s">
        <v>323</v>
      </c>
      <c r="D234" t="s">
        <v>524</v>
      </c>
      <c r="E234" t="s">
        <v>26</v>
      </c>
    </row>
    <row r="235" spans="2:5" hidden="1" x14ac:dyDescent="0.3">
      <c r="B235" t="s">
        <v>324</v>
      </c>
      <c r="C235" t="s">
        <v>325</v>
      </c>
      <c r="D235" t="s">
        <v>524</v>
      </c>
      <c r="E235" t="s">
        <v>39</v>
      </c>
    </row>
    <row r="236" spans="2:5" hidden="1" x14ac:dyDescent="0.3">
      <c r="B236" t="s">
        <v>326</v>
      </c>
      <c r="C236" t="s">
        <v>327</v>
      </c>
      <c r="D236" t="s">
        <v>3758</v>
      </c>
      <c r="E236" t="s">
        <v>89</v>
      </c>
    </row>
    <row r="237" spans="2:5" hidden="1" x14ac:dyDescent="0.3">
      <c r="B237" t="s">
        <v>328</v>
      </c>
      <c r="C237" t="s">
        <v>329</v>
      </c>
      <c r="D237" t="s">
        <v>524</v>
      </c>
      <c r="E237" t="s">
        <v>39</v>
      </c>
    </row>
    <row r="238" spans="2:5" hidden="1" x14ac:dyDescent="0.3">
      <c r="B238" t="s">
        <v>498</v>
      </c>
      <c r="C238" t="s">
        <v>499</v>
      </c>
      <c r="D238" t="s">
        <v>3758</v>
      </c>
      <c r="E238" t="s">
        <v>11</v>
      </c>
    </row>
    <row r="239" spans="2:5" x14ac:dyDescent="0.3">
      <c r="B239" t="s">
        <v>330</v>
      </c>
      <c r="C239" t="s">
        <v>331</v>
      </c>
      <c r="D239" t="s">
        <v>524</v>
      </c>
      <c r="E239" t="s">
        <v>16</v>
      </c>
    </row>
    <row r="240" spans="2:5" hidden="1" x14ac:dyDescent="0.3">
      <c r="B240" t="s">
        <v>332</v>
      </c>
      <c r="C240" t="s">
        <v>333</v>
      </c>
      <c r="D240" t="s">
        <v>524</v>
      </c>
      <c r="E240" t="s">
        <v>6</v>
      </c>
    </row>
    <row r="241" spans="2:5" hidden="1" x14ac:dyDescent="0.3">
      <c r="B241" t="s">
        <v>334</v>
      </c>
      <c r="C241" t="s">
        <v>335</v>
      </c>
      <c r="D241" t="s">
        <v>524</v>
      </c>
      <c r="E241" t="s">
        <v>11</v>
      </c>
    </row>
    <row r="242" spans="2:5" hidden="1" x14ac:dyDescent="0.3">
      <c r="B242" t="s">
        <v>336</v>
      </c>
      <c r="C242" t="s">
        <v>337</v>
      </c>
      <c r="D242" t="s">
        <v>524</v>
      </c>
      <c r="E242" t="s">
        <v>6</v>
      </c>
    </row>
    <row r="243" spans="2:5" hidden="1" x14ac:dyDescent="0.3">
      <c r="B243" t="s">
        <v>338</v>
      </c>
      <c r="C243" t="s">
        <v>339</v>
      </c>
      <c r="D243" t="s">
        <v>3758</v>
      </c>
      <c r="E243" t="s">
        <v>39</v>
      </c>
    </row>
    <row r="244" spans="2:5" x14ac:dyDescent="0.3">
      <c r="B244" t="s">
        <v>340</v>
      </c>
      <c r="C244" t="s">
        <v>341</v>
      </c>
      <c r="D244" t="s">
        <v>524</v>
      </c>
      <c r="E244" t="s">
        <v>16</v>
      </c>
    </row>
    <row r="245" spans="2:5" hidden="1" x14ac:dyDescent="0.3">
      <c r="B245" t="s">
        <v>342</v>
      </c>
      <c r="C245" t="s">
        <v>343</v>
      </c>
      <c r="D245" t="s">
        <v>524</v>
      </c>
      <c r="E245" t="s">
        <v>26</v>
      </c>
    </row>
    <row r="246" spans="2:5" x14ac:dyDescent="0.3">
      <c r="B246" t="s">
        <v>500</v>
      </c>
      <c r="C246" t="s">
        <v>501</v>
      </c>
      <c r="D246" t="s">
        <v>525</v>
      </c>
      <c r="E246" t="s">
        <v>16</v>
      </c>
    </row>
    <row r="247" spans="2:5" hidden="1" x14ac:dyDescent="0.3">
      <c r="B247" t="s">
        <v>344</v>
      </c>
      <c r="C247" t="s">
        <v>345</v>
      </c>
      <c r="D247" t="s">
        <v>525</v>
      </c>
      <c r="E247" t="s">
        <v>89</v>
      </c>
    </row>
    <row r="248" spans="2:5" hidden="1" x14ac:dyDescent="0.3">
      <c r="B248" t="s">
        <v>346</v>
      </c>
      <c r="C248" t="s">
        <v>347</v>
      </c>
      <c r="D248" t="s">
        <v>525</v>
      </c>
      <c r="E248" t="s">
        <v>23</v>
      </c>
    </row>
    <row r="249" spans="2:5" x14ac:dyDescent="0.3">
      <c r="B249" t="s">
        <v>348</v>
      </c>
      <c r="C249" t="s">
        <v>349</v>
      </c>
      <c r="D249" t="s">
        <v>524</v>
      </c>
      <c r="E249" t="s">
        <v>16</v>
      </c>
    </row>
    <row r="250" spans="2:5" hidden="1" x14ac:dyDescent="0.3">
      <c r="B250" t="s">
        <v>350</v>
      </c>
      <c r="C250" t="s">
        <v>351</v>
      </c>
      <c r="D250" t="s">
        <v>524</v>
      </c>
      <c r="E250" t="s">
        <v>62</v>
      </c>
    </row>
    <row r="251" spans="2:5" hidden="1" x14ac:dyDescent="0.3">
      <c r="B251" t="s">
        <v>352</v>
      </c>
      <c r="C251" t="s">
        <v>353</v>
      </c>
      <c r="D251" t="s">
        <v>524</v>
      </c>
      <c r="E251" t="s">
        <v>6</v>
      </c>
    </row>
    <row r="252" spans="2:5" hidden="1" x14ac:dyDescent="0.3">
      <c r="B252" t="s">
        <v>354</v>
      </c>
      <c r="C252" t="s">
        <v>355</v>
      </c>
      <c r="D252" t="s">
        <v>524</v>
      </c>
      <c r="E252" t="s">
        <v>6</v>
      </c>
    </row>
    <row r="253" spans="2:5" hidden="1" x14ac:dyDescent="0.3">
      <c r="B253" t="s">
        <v>356</v>
      </c>
      <c r="C253" t="s">
        <v>357</v>
      </c>
      <c r="D253" t="s">
        <v>3758</v>
      </c>
      <c r="E253" t="s">
        <v>6</v>
      </c>
    </row>
    <row r="254" spans="2:5" hidden="1" x14ac:dyDescent="0.3">
      <c r="B254" t="s">
        <v>358</v>
      </c>
      <c r="C254" t="s">
        <v>359</v>
      </c>
      <c r="D254" t="s">
        <v>3758</v>
      </c>
      <c r="E254" t="s">
        <v>26</v>
      </c>
    </row>
    <row r="255" spans="2:5" hidden="1" x14ac:dyDescent="0.3">
      <c r="B255" t="s">
        <v>502</v>
      </c>
      <c r="C255" t="s">
        <v>503</v>
      </c>
      <c r="D255" t="s">
        <v>3758</v>
      </c>
      <c r="E255" t="s">
        <v>442</v>
      </c>
    </row>
    <row r="256" spans="2:5" x14ac:dyDescent="0.3">
      <c r="B256" t="s">
        <v>360</v>
      </c>
      <c r="C256" t="s">
        <v>361</v>
      </c>
      <c r="D256" t="s">
        <v>524</v>
      </c>
      <c r="E256" t="s">
        <v>16</v>
      </c>
    </row>
    <row r="257" spans="2:5" hidden="1" x14ac:dyDescent="0.3">
      <c r="B257" t="s">
        <v>362</v>
      </c>
      <c r="C257" t="s">
        <v>363</v>
      </c>
      <c r="D257" t="s">
        <v>524</v>
      </c>
      <c r="E257" t="s">
        <v>26</v>
      </c>
    </row>
    <row r="258" spans="2:5" hidden="1" x14ac:dyDescent="0.3">
      <c r="B258" t="s">
        <v>364</v>
      </c>
      <c r="C258" t="s">
        <v>365</v>
      </c>
      <c r="D258" t="s">
        <v>524</v>
      </c>
      <c r="E258" t="s">
        <v>26</v>
      </c>
    </row>
    <row r="259" spans="2:5" hidden="1" x14ac:dyDescent="0.3">
      <c r="B259" t="s">
        <v>504</v>
      </c>
      <c r="C259" t="s">
        <v>505</v>
      </c>
      <c r="D259" t="s">
        <v>524</v>
      </c>
      <c r="E259" t="s">
        <v>442</v>
      </c>
    </row>
    <row r="260" spans="2:5" hidden="1" x14ac:dyDescent="0.3">
      <c r="B260" t="s">
        <v>366</v>
      </c>
      <c r="C260" t="s">
        <v>367</v>
      </c>
      <c r="D260" t="s">
        <v>524</v>
      </c>
      <c r="E260" t="s">
        <v>23</v>
      </c>
    </row>
    <row r="261" spans="2:5" hidden="1" x14ac:dyDescent="0.3">
      <c r="B261" t="s">
        <v>368</v>
      </c>
      <c r="C261" t="s">
        <v>369</v>
      </c>
      <c r="D261" t="s">
        <v>525</v>
      </c>
      <c r="E261" t="s">
        <v>62</v>
      </c>
    </row>
    <row r="262" spans="2:5" hidden="1" x14ac:dyDescent="0.3">
      <c r="B262" t="s">
        <v>370</v>
      </c>
      <c r="C262" t="s">
        <v>371</v>
      </c>
      <c r="D262" t="s">
        <v>524</v>
      </c>
      <c r="E262" t="s">
        <v>26</v>
      </c>
    </row>
    <row r="263" spans="2:5" hidden="1" x14ac:dyDescent="0.3">
      <c r="B263" t="s">
        <v>372</v>
      </c>
      <c r="C263" t="s">
        <v>373</v>
      </c>
      <c r="D263" t="s">
        <v>524</v>
      </c>
      <c r="E263" t="s">
        <v>6</v>
      </c>
    </row>
    <row r="264" spans="2:5" hidden="1" x14ac:dyDescent="0.3">
      <c r="B264" t="s">
        <v>506</v>
      </c>
      <c r="C264" t="s">
        <v>507</v>
      </c>
      <c r="D264" t="s">
        <v>524</v>
      </c>
      <c r="E264" t="s">
        <v>442</v>
      </c>
    </row>
    <row r="265" spans="2:5" hidden="1" x14ac:dyDescent="0.3">
      <c r="B265" t="s">
        <v>374</v>
      </c>
      <c r="C265" t="s">
        <v>375</v>
      </c>
      <c r="D265" t="s">
        <v>524</v>
      </c>
      <c r="E265" t="s">
        <v>62</v>
      </c>
    </row>
    <row r="266" spans="2:5" hidden="1" x14ac:dyDescent="0.3">
      <c r="B266" t="s">
        <v>376</v>
      </c>
      <c r="C266" t="s">
        <v>377</v>
      </c>
      <c r="D266" t="s">
        <v>524</v>
      </c>
      <c r="E266" t="s">
        <v>6</v>
      </c>
    </row>
    <row r="267" spans="2:5" hidden="1" x14ac:dyDescent="0.3">
      <c r="B267" t="s">
        <v>378</v>
      </c>
      <c r="C267" t="s">
        <v>379</v>
      </c>
      <c r="D267" t="s">
        <v>524</v>
      </c>
      <c r="E267" t="s">
        <v>39</v>
      </c>
    </row>
    <row r="268" spans="2:5" hidden="1" x14ac:dyDescent="0.3">
      <c r="B268" t="s">
        <v>380</v>
      </c>
      <c r="C268" t="s">
        <v>381</v>
      </c>
      <c r="D268" t="s">
        <v>524</v>
      </c>
      <c r="E268" t="s">
        <v>62</v>
      </c>
    </row>
    <row r="269" spans="2:5" hidden="1" x14ac:dyDescent="0.3">
      <c r="B269" t="s">
        <v>508</v>
      </c>
      <c r="C269" t="s">
        <v>509</v>
      </c>
      <c r="D269" t="s">
        <v>3758</v>
      </c>
      <c r="E269" t="s">
        <v>23</v>
      </c>
    </row>
    <row r="270" spans="2:5" hidden="1" x14ac:dyDescent="0.3">
      <c r="B270" t="s">
        <v>382</v>
      </c>
      <c r="C270" t="s">
        <v>383</v>
      </c>
      <c r="D270" t="s">
        <v>524</v>
      </c>
      <c r="E270" t="s">
        <v>11</v>
      </c>
    </row>
    <row r="271" spans="2:5" hidden="1" x14ac:dyDescent="0.3">
      <c r="B271" t="s">
        <v>384</v>
      </c>
      <c r="C271" t="s">
        <v>385</v>
      </c>
      <c r="D271" t="s">
        <v>524</v>
      </c>
      <c r="E271" t="s">
        <v>6</v>
      </c>
    </row>
    <row r="272" spans="2:5" hidden="1" x14ac:dyDescent="0.3">
      <c r="B272" t="s">
        <v>510</v>
      </c>
      <c r="C272" t="s">
        <v>511</v>
      </c>
      <c r="D272" t="s">
        <v>525</v>
      </c>
      <c r="E272" t="s">
        <v>11</v>
      </c>
    </row>
    <row r="273" spans="2:5" hidden="1" x14ac:dyDescent="0.3">
      <c r="B273" t="s">
        <v>386</v>
      </c>
      <c r="C273" t="s">
        <v>387</v>
      </c>
      <c r="D273" t="s">
        <v>524</v>
      </c>
      <c r="E273" t="s">
        <v>11</v>
      </c>
    </row>
    <row r="274" spans="2:5" hidden="1" x14ac:dyDescent="0.3">
      <c r="B274" t="s">
        <v>512</v>
      </c>
      <c r="C274" t="s">
        <v>513</v>
      </c>
      <c r="D274" t="s">
        <v>524</v>
      </c>
      <c r="E274" t="s">
        <v>11</v>
      </c>
    </row>
    <row r="275" spans="2:5" hidden="1" x14ac:dyDescent="0.3">
      <c r="B275" t="s">
        <v>388</v>
      </c>
      <c r="C275" t="s">
        <v>389</v>
      </c>
      <c r="D275" t="s">
        <v>524</v>
      </c>
      <c r="E275" t="s">
        <v>11</v>
      </c>
    </row>
    <row r="276" spans="2:5" hidden="1" x14ac:dyDescent="0.3">
      <c r="B276" t="s">
        <v>390</v>
      </c>
      <c r="C276" t="s">
        <v>391</v>
      </c>
      <c r="D276" t="s">
        <v>525</v>
      </c>
      <c r="E276" t="s">
        <v>11</v>
      </c>
    </row>
    <row r="277" spans="2:5" hidden="1" x14ac:dyDescent="0.3">
      <c r="B277" t="s">
        <v>392</v>
      </c>
      <c r="C277" t="s">
        <v>393</v>
      </c>
      <c r="D277" t="s">
        <v>524</v>
      </c>
      <c r="E277" t="s">
        <v>11</v>
      </c>
    </row>
    <row r="278" spans="2:5" hidden="1" x14ac:dyDescent="0.3">
      <c r="B278" t="s">
        <v>394</v>
      </c>
      <c r="C278" t="s">
        <v>395</v>
      </c>
      <c r="D278" t="s">
        <v>3758</v>
      </c>
      <c r="E278" t="s">
        <v>11</v>
      </c>
    </row>
    <row r="279" spans="2:5" hidden="1" x14ac:dyDescent="0.3">
      <c r="B279" t="s">
        <v>396</v>
      </c>
      <c r="C279" t="s">
        <v>397</v>
      </c>
      <c r="D279" t="s">
        <v>525</v>
      </c>
      <c r="E279" t="s">
        <v>11</v>
      </c>
    </row>
    <row r="280" spans="2:5" hidden="1" x14ac:dyDescent="0.3">
      <c r="B280" t="s">
        <v>398</v>
      </c>
      <c r="C280" t="s">
        <v>399</v>
      </c>
      <c r="D280" t="s">
        <v>524</v>
      </c>
      <c r="E280" t="s">
        <v>11</v>
      </c>
    </row>
    <row r="281" spans="2:5" hidden="1" x14ac:dyDescent="0.3">
      <c r="B281" t="s">
        <v>400</v>
      </c>
      <c r="C281" t="s">
        <v>401</v>
      </c>
      <c r="D281" t="s">
        <v>524</v>
      </c>
      <c r="E281" t="s">
        <v>11</v>
      </c>
    </row>
    <row r="282" spans="2:5" hidden="1" x14ac:dyDescent="0.3">
      <c r="B282" t="s">
        <v>402</v>
      </c>
      <c r="C282" t="s">
        <v>403</v>
      </c>
      <c r="D282" t="s">
        <v>524</v>
      </c>
      <c r="E282" t="s">
        <v>11</v>
      </c>
    </row>
    <row r="283" spans="2:5" hidden="1" x14ac:dyDescent="0.3">
      <c r="B283" t="s">
        <v>404</v>
      </c>
      <c r="C283" t="s">
        <v>405</v>
      </c>
      <c r="D283" t="s">
        <v>524</v>
      </c>
      <c r="E283" t="s">
        <v>11</v>
      </c>
    </row>
    <row r="284" spans="2:5" hidden="1" x14ac:dyDescent="0.3">
      <c r="B284" t="s">
        <v>406</v>
      </c>
      <c r="C284" t="s">
        <v>407</v>
      </c>
      <c r="D284" t="s">
        <v>524</v>
      </c>
      <c r="E284" t="s">
        <v>6</v>
      </c>
    </row>
    <row r="285" spans="2:5" hidden="1" x14ac:dyDescent="0.3">
      <c r="B285" t="s">
        <v>514</v>
      </c>
      <c r="C285" t="s">
        <v>515</v>
      </c>
      <c r="D285" t="s">
        <v>524</v>
      </c>
      <c r="E285" t="s">
        <v>11</v>
      </c>
    </row>
    <row r="286" spans="2:5" hidden="1" x14ac:dyDescent="0.3">
      <c r="B286" t="s">
        <v>408</v>
      </c>
      <c r="C286" t="s">
        <v>409</v>
      </c>
      <c r="D286" t="s">
        <v>524</v>
      </c>
      <c r="E286" t="s">
        <v>11</v>
      </c>
    </row>
    <row r="287" spans="2:5" hidden="1" x14ac:dyDescent="0.3">
      <c r="B287" t="s">
        <v>410</v>
      </c>
      <c r="C287" t="s">
        <v>411</v>
      </c>
      <c r="D287" t="s">
        <v>524</v>
      </c>
      <c r="E287" t="s">
        <v>11</v>
      </c>
    </row>
    <row r="288" spans="2:5" x14ac:dyDescent="0.3">
      <c r="B288" t="s">
        <v>412</v>
      </c>
      <c r="C288" t="s">
        <v>413</v>
      </c>
      <c r="D288" t="s">
        <v>524</v>
      </c>
      <c r="E288" t="s">
        <v>16</v>
      </c>
    </row>
    <row r="289" spans="2:5" hidden="1" x14ac:dyDescent="0.3">
      <c r="B289" t="s">
        <v>414</v>
      </c>
      <c r="C289" t="s">
        <v>415</v>
      </c>
      <c r="D289" t="s">
        <v>525</v>
      </c>
      <c r="E289" t="s">
        <v>11</v>
      </c>
    </row>
    <row r="290" spans="2:5" hidden="1" x14ac:dyDescent="0.3">
      <c r="B290" t="s">
        <v>516</v>
      </c>
      <c r="C290" t="s">
        <v>517</v>
      </c>
      <c r="D290" t="s">
        <v>524</v>
      </c>
      <c r="E290" t="s">
        <v>11</v>
      </c>
    </row>
    <row r="291" spans="2:5" hidden="1" x14ac:dyDescent="0.3">
      <c r="B291" t="s">
        <v>416</v>
      </c>
      <c r="C291" t="s">
        <v>417</v>
      </c>
      <c r="D291" t="s">
        <v>524</v>
      </c>
      <c r="E291" t="s">
        <v>11</v>
      </c>
    </row>
    <row r="292" spans="2:5" hidden="1" x14ac:dyDescent="0.3">
      <c r="B292" t="s">
        <v>418</v>
      </c>
      <c r="C292" t="s">
        <v>419</v>
      </c>
      <c r="D292" t="s">
        <v>525</v>
      </c>
      <c r="E292" t="s">
        <v>11</v>
      </c>
    </row>
    <row r="293" spans="2:5" hidden="1" x14ac:dyDescent="0.3">
      <c r="B293" t="s">
        <v>518</v>
      </c>
      <c r="C293" t="s">
        <v>519</v>
      </c>
      <c r="D293" t="s">
        <v>525</v>
      </c>
      <c r="E293" t="s">
        <v>23</v>
      </c>
    </row>
    <row r="294" spans="2:5" hidden="1" x14ac:dyDescent="0.3">
      <c r="B294" t="s">
        <v>520</v>
      </c>
      <c r="C294" t="s">
        <v>521</v>
      </c>
      <c r="D294" t="s">
        <v>524</v>
      </c>
      <c r="E294" t="s">
        <v>442</v>
      </c>
    </row>
    <row r="295" spans="2:5" x14ac:dyDescent="0.3">
      <c r="B295" t="s">
        <v>420</v>
      </c>
      <c r="C295" t="s">
        <v>421</v>
      </c>
      <c r="D295" t="s">
        <v>524</v>
      </c>
      <c r="E295" t="s">
        <v>16</v>
      </c>
    </row>
    <row r="296" spans="2:5" hidden="1" x14ac:dyDescent="0.3">
      <c r="B296" t="s">
        <v>422</v>
      </c>
      <c r="C296" t="s">
        <v>423</v>
      </c>
      <c r="D296" t="s">
        <v>525</v>
      </c>
      <c r="E296" t="s">
        <v>23</v>
      </c>
    </row>
    <row r="297" spans="2:5" hidden="1" x14ac:dyDescent="0.3">
      <c r="B297" t="s">
        <v>424</v>
      </c>
      <c r="C297" t="s">
        <v>425</v>
      </c>
      <c r="D297" t="s">
        <v>525</v>
      </c>
      <c r="E297" t="s">
        <v>26</v>
      </c>
    </row>
    <row r="298" spans="2:5" hidden="1" x14ac:dyDescent="0.3">
      <c r="B298" t="s">
        <v>426</v>
      </c>
      <c r="C298" t="s">
        <v>427</v>
      </c>
      <c r="D298" t="s">
        <v>525</v>
      </c>
      <c r="E298" t="s">
        <v>89</v>
      </c>
    </row>
    <row r="299" spans="2:5" x14ac:dyDescent="0.3">
      <c r="B299" t="s">
        <v>428</v>
      </c>
      <c r="C299" t="s">
        <v>429</v>
      </c>
      <c r="D299" t="s">
        <v>524</v>
      </c>
      <c r="E299" t="s">
        <v>16</v>
      </c>
    </row>
    <row r="300" spans="2:5" hidden="1" x14ac:dyDescent="0.3">
      <c r="B300" t="s">
        <v>430</v>
      </c>
      <c r="C300" t="s">
        <v>431</v>
      </c>
      <c r="D300" t="s">
        <v>524</v>
      </c>
      <c r="E300" t="s">
        <v>26</v>
      </c>
    </row>
    <row r="301" spans="2:5" hidden="1" x14ac:dyDescent="0.3">
      <c r="B301" t="s">
        <v>432</v>
      </c>
      <c r="C301" t="s">
        <v>433</v>
      </c>
      <c r="D301" t="s">
        <v>525</v>
      </c>
      <c r="E301" t="s">
        <v>62</v>
      </c>
    </row>
    <row r="302" spans="2:5" hidden="1" x14ac:dyDescent="0.3">
      <c r="B302" t="s">
        <v>522</v>
      </c>
      <c r="C302" t="s">
        <v>523</v>
      </c>
      <c r="D302" t="s">
        <v>525</v>
      </c>
      <c r="E302" t="s">
        <v>6</v>
      </c>
    </row>
    <row r="303" spans="2:5" hidden="1" x14ac:dyDescent="0.3">
      <c r="B303" t="s">
        <v>434</v>
      </c>
      <c r="C303" t="s">
        <v>435</v>
      </c>
      <c r="D303" t="s">
        <v>525</v>
      </c>
      <c r="E303" t="s">
        <v>11</v>
      </c>
    </row>
  </sheetData>
  <sheetProtection sheet="1" selectLockedCells="1" selectUnlockedCells="1"/>
  <pageMargins left="0.7" right="0.7" top="0.75" bottom="0.75" header="0.3" footer="0.3"/>
  <pageSetup orientation="portrait" r:id="rId1"/>
  <drawing r:id="rId2"/>
  <tableParts count="1">
    <tablePart r:id="rId3"/>
  </tableParts>
  <extLst>
    <ext xmlns:x15="http://schemas.microsoft.com/office/spreadsheetml/2010/11/main" uri="{3A4CF648-6AED-40f4-86FF-DC5316D8AED3}">
      <x14:slicerList xmlns:x14="http://schemas.microsoft.com/office/spreadsheetml/2009/9/main">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F5592-993F-4981-933D-2FE1A3D1B01B}">
  <sheetPr codeName="Sheet12">
    <tabColor theme="9" tint="0.79998168889431442"/>
  </sheetPr>
  <dimension ref="A1:BE443"/>
  <sheetViews>
    <sheetView showGridLines="0" tabSelected="1" topLeftCell="A408" zoomScale="60" zoomScaleNormal="60" workbookViewId="0">
      <selection activeCell="O426" sqref="O426"/>
    </sheetView>
  </sheetViews>
  <sheetFormatPr defaultColWidth="8.6640625" defaultRowHeight="14.4" outlineLevelRow="1" x14ac:dyDescent="0.3"/>
  <cols>
    <col min="1" max="1" width="2.6640625" style="22" customWidth="1"/>
    <col min="2" max="2" width="11.6640625" style="22" customWidth="1"/>
    <col min="3" max="3" width="86.44140625" style="22" customWidth="1"/>
    <col min="4" max="4" width="24.6640625" style="22" customWidth="1"/>
    <col min="5" max="5" width="22.44140625" style="22" customWidth="1"/>
    <col min="6" max="15" width="19.33203125" style="22" customWidth="1"/>
    <col min="16" max="16" width="16.33203125" style="22" customWidth="1"/>
    <col min="17" max="17" width="15" style="22" customWidth="1"/>
    <col min="18" max="18" width="43.44140625" style="22" customWidth="1"/>
    <col min="19" max="21" width="42.109375" style="22" customWidth="1"/>
    <col min="22" max="22" width="8.6640625" style="22"/>
    <col min="23" max="23" width="8.33203125" style="22" customWidth="1"/>
    <col min="24" max="57" width="8.6640625" style="22" hidden="1" customWidth="1"/>
    <col min="58" max="61" width="8.6640625" style="22" customWidth="1"/>
    <col min="62" max="16384" width="8.6640625" style="22"/>
  </cols>
  <sheetData>
    <row r="1" spans="1:27" ht="70.5" customHeight="1" outlineLevel="1" x14ac:dyDescent="0.7">
      <c r="B1" s="23"/>
      <c r="C1" s="24"/>
      <c r="D1" s="24"/>
      <c r="E1" s="24"/>
      <c r="F1" s="24"/>
      <c r="G1" s="24"/>
      <c r="H1" s="24"/>
      <c r="I1" s="24"/>
      <c r="J1" s="24"/>
      <c r="K1" s="24"/>
      <c r="L1" s="24"/>
      <c r="M1" s="24"/>
      <c r="N1" s="24"/>
      <c r="O1" s="24"/>
      <c r="P1" s="24"/>
      <c r="Q1" s="24"/>
      <c r="R1" s="24"/>
      <c r="S1" s="24"/>
      <c r="T1" s="24"/>
      <c r="U1" s="24"/>
    </row>
    <row r="2" spans="1:27" ht="123.75" customHeight="1" outlineLevel="1" x14ac:dyDescent="0.3">
      <c r="A2" s="24"/>
      <c r="B2" s="25"/>
      <c r="C2" s="26"/>
      <c r="D2" s="26"/>
      <c r="E2" s="24"/>
      <c r="F2" s="24"/>
      <c r="G2" s="24"/>
      <c r="H2" s="24"/>
      <c r="I2" s="24"/>
      <c r="J2" s="24"/>
      <c r="K2" s="24"/>
      <c r="L2" s="24"/>
      <c r="M2" s="24"/>
      <c r="N2" s="24"/>
      <c r="O2" s="24"/>
      <c r="P2" s="24"/>
      <c r="Q2" s="24"/>
      <c r="R2" s="24"/>
      <c r="S2" s="24"/>
      <c r="T2" s="24"/>
      <c r="U2" s="24"/>
    </row>
    <row r="3" spans="1:27" outlineLevel="1" x14ac:dyDescent="0.3">
      <c r="A3" s="24"/>
      <c r="B3" s="24"/>
      <c r="C3" s="26"/>
      <c r="D3" s="24"/>
      <c r="E3" s="24"/>
      <c r="F3" s="24"/>
      <c r="G3" s="24"/>
      <c r="H3" s="24"/>
      <c r="I3" s="24"/>
      <c r="J3" s="24"/>
      <c r="K3" s="24"/>
      <c r="L3" s="24"/>
      <c r="M3" s="24"/>
      <c r="N3" s="24"/>
      <c r="O3" s="24"/>
      <c r="P3" s="24"/>
      <c r="Q3" s="24"/>
      <c r="R3" s="24"/>
      <c r="S3" s="24"/>
      <c r="T3" s="24"/>
      <c r="U3" s="24"/>
    </row>
    <row r="4" spans="1:27" ht="48.75" customHeight="1" outlineLevel="1" x14ac:dyDescent="0.3">
      <c r="A4" s="24"/>
      <c r="B4" s="24"/>
      <c r="C4" s="26"/>
      <c r="D4" s="24"/>
      <c r="E4" s="24"/>
      <c r="F4" s="18"/>
      <c r="G4" s="18"/>
      <c r="H4" s="18"/>
      <c r="I4" s="18"/>
      <c r="J4" s="18"/>
      <c r="K4" s="18"/>
      <c r="L4" s="18"/>
      <c r="M4" s="18"/>
      <c r="N4" s="18"/>
      <c r="O4" s="18"/>
      <c r="P4" s="18"/>
      <c r="Q4" s="18"/>
      <c r="R4" s="18"/>
      <c r="S4" s="18"/>
      <c r="T4" s="18"/>
      <c r="U4" s="18"/>
      <c r="V4" s="18"/>
      <c r="W4" s="18"/>
      <c r="X4" s="18"/>
      <c r="Y4" s="18"/>
      <c r="Z4" s="18"/>
      <c r="AA4" s="18"/>
    </row>
    <row r="5" spans="1:27" outlineLevel="1" x14ac:dyDescent="0.3">
      <c r="A5" s="24"/>
      <c r="B5" s="24"/>
      <c r="C5" s="26"/>
      <c r="D5" s="24"/>
      <c r="E5" s="24"/>
      <c r="F5" s="18"/>
      <c r="G5" s="18"/>
      <c r="H5" s="18"/>
      <c r="I5" s="18"/>
      <c r="J5" s="18"/>
      <c r="K5" s="18"/>
      <c r="L5" s="18"/>
      <c r="M5" s="18"/>
      <c r="N5" s="18"/>
      <c r="O5" s="18"/>
      <c r="P5" s="18"/>
      <c r="Q5" s="18"/>
      <c r="R5" s="18"/>
      <c r="S5" s="18"/>
      <c r="T5" s="18"/>
      <c r="U5" s="18"/>
      <c r="V5" s="18"/>
      <c r="W5" s="18"/>
      <c r="X5" s="18"/>
      <c r="Y5" s="18"/>
      <c r="Z5" s="18"/>
      <c r="AA5" s="18"/>
    </row>
    <row r="6" spans="1:27" ht="49.5" customHeight="1" outlineLevel="1" x14ac:dyDescent="0.3">
      <c r="A6" s="24"/>
      <c r="B6" s="24"/>
      <c r="C6" s="24"/>
      <c r="D6" s="24"/>
      <c r="E6" s="24"/>
      <c r="F6" s="18"/>
      <c r="G6" s="18"/>
      <c r="H6" s="18"/>
      <c r="I6" s="18"/>
      <c r="J6" s="18"/>
      <c r="K6" s="18"/>
      <c r="L6" s="18"/>
      <c r="M6" s="18"/>
      <c r="N6" s="18"/>
      <c r="O6" s="18"/>
      <c r="P6" s="18"/>
      <c r="Q6" s="18"/>
      <c r="R6" s="18"/>
      <c r="S6" s="18"/>
      <c r="T6" s="18"/>
      <c r="U6" s="18"/>
      <c r="V6" s="18"/>
      <c r="W6" s="18"/>
      <c r="X6" s="18"/>
      <c r="Y6" s="18"/>
      <c r="Z6" s="18"/>
      <c r="AA6" s="18"/>
    </row>
    <row r="7" spans="1:27" ht="10.95" customHeight="1" outlineLevel="1" x14ac:dyDescent="0.3">
      <c r="A7" s="24"/>
      <c r="B7" s="24"/>
      <c r="C7" s="24"/>
      <c r="D7" s="24"/>
      <c r="E7" s="24"/>
      <c r="F7" s="18"/>
      <c r="G7" s="18"/>
      <c r="H7" s="18"/>
      <c r="I7" s="18"/>
      <c r="J7" s="18"/>
      <c r="K7" s="18"/>
      <c r="L7" s="18"/>
      <c r="M7" s="18"/>
      <c r="N7" s="18"/>
      <c r="O7" s="18"/>
      <c r="P7" s="18"/>
      <c r="Q7" s="18"/>
      <c r="R7" s="18"/>
      <c r="S7" s="18"/>
      <c r="T7" s="18"/>
      <c r="U7" s="18"/>
      <c r="V7" s="18"/>
      <c r="W7" s="18"/>
      <c r="X7" s="18"/>
      <c r="Y7" s="18"/>
      <c r="Z7" s="18"/>
      <c r="AA7" s="18"/>
    </row>
    <row r="8" spans="1:27" outlineLevel="1" x14ac:dyDescent="0.3">
      <c r="A8" s="24"/>
      <c r="B8" s="27"/>
      <c r="C8" s="27" t="s">
        <v>4454</v>
      </c>
      <c r="D8" s="28"/>
      <c r="E8" s="27"/>
      <c r="F8" s="18"/>
      <c r="G8" s="18"/>
      <c r="H8" s="18"/>
      <c r="I8" s="18"/>
      <c r="J8" s="18"/>
      <c r="K8" s="18"/>
      <c r="L8" s="18"/>
      <c r="M8" s="18"/>
      <c r="N8" s="18"/>
      <c r="O8" s="18"/>
      <c r="P8" s="18"/>
      <c r="Q8" s="18"/>
      <c r="R8" s="18"/>
      <c r="S8" s="18"/>
      <c r="T8" s="18"/>
      <c r="U8" s="18"/>
      <c r="V8" s="18"/>
      <c r="W8" s="18"/>
      <c r="X8" s="18"/>
      <c r="Y8" s="18"/>
      <c r="Z8" s="18"/>
      <c r="AA8" s="18"/>
    </row>
    <row r="9" spans="1:27" outlineLevel="1" x14ac:dyDescent="0.3">
      <c r="A9" s="24"/>
      <c r="B9" s="30"/>
      <c r="C9" s="30"/>
      <c r="D9" s="30"/>
      <c r="E9" s="30"/>
      <c r="F9" s="18"/>
      <c r="G9" s="18"/>
      <c r="H9" s="18"/>
      <c r="I9" s="18"/>
      <c r="J9" s="18"/>
      <c r="K9" s="18"/>
      <c r="L9" s="18"/>
      <c r="M9" s="18"/>
      <c r="N9" s="18"/>
      <c r="O9" s="18"/>
      <c r="P9" s="18"/>
      <c r="Q9" s="18"/>
      <c r="R9" s="18"/>
      <c r="S9" s="18"/>
      <c r="T9" s="18"/>
      <c r="U9" s="18"/>
      <c r="V9" s="18"/>
      <c r="W9" s="18"/>
      <c r="X9" s="18"/>
      <c r="Y9" s="18"/>
      <c r="Z9" s="18"/>
      <c r="AA9" s="18"/>
    </row>
    <row r="10" spans="1:27" outlineLevel="1" x14ac:dyDescent="0.3">
      <c r="A10" s="24"/>
      <c r="B10" s="30"/>
      <c r="C10" s="30" t="s">
        <v>4594</v>
      </c>
      <c r="D10" s="4" t="s">
        <v>4631</v>
      </c>
      <c r="E10" s="30"/>
      <c r="F10" s="18"/>
      <c r="G10" s="18"/>
      <c r="H10" s="18"/>
      <c r="I10" s="18"/>
      <c r="J10" s="18"/>
      <c r="K10" s="18"/>
      <c r="L10" s="18"/>
      <c r="M10" s="18"/>
      <c r="N10" s="18"/>
      <c r="O10" s="18"/>
      <c r="P10" s="18"/>
      <c r="Q10" s="18"/>
      <c r="R10" s="18"/>
      <c r="S10" s="18"/>
      <c r="T10" s="18"/>
      <c r="U10" s="18"/>
      <c r="V10" s="18"/>
      <c r="W10" s="18"/>
      <c r="X10" s="18"/>
      <c r="Y10" s="18"/>
      <c r="Z10" s="18"/>
      <c r="AA10" s="18"/>
    </row>
    <row r="11" spans="1:27" outlineLevel="1" x14ac:dyDescent="0.3">
      <c r="A11" s="24"/>
      <c r="B11" s="30"/>
      <c r="C11" s="30"/>
      <c r="D11" s="30"/>
      <c r="E11" s="30"/>
      <c r="F11" s="18"/>
      <c r="G11" s="18"/>
      <c r="H11" s="18"/>
      <c r="I11" s="18"/>
      <c r="J11" s="18"/>
      <c r="K11" s="18"/>
      <c r="L11" s="18"/>
      <c r="M11" s="18"/>
      <c r="N11" s="18"/>
      <c r="O11" s="18"/>
      <c r="P11" s="18"/>
      <c r="Q11" s="18"/>
      <c r="R11" s="18"/>
      <c r="S11" s="18"/>
      <c r="T11" s="18"/>
      <c r="U11" s="18"/>
      <c r="V11" s="18"/>
      <c r="W11" s="18"/>
      <c r="X11" s="18"/>
      <c r="Y11" s="18"/>
      <c r="Z11" s="18"/>
      <c r="AA11" s="18"/>
    </row>
    <row r="12" spans="1:27" outlineLevel="1" x14ac:dyDescent="0.3">
      <c r="A12" s="24"/>
      <c r="B12" s="30"/>
      <c r="C12" s="30" t="s">
        <v>4595</v>
      </c>
      <c r="D12" s="4" t="s">
        <v>5011</v>
      </c>
      <c r="E12" s="30"/>
      <c r="F12" s="18"/>
      <c r="G12" s="18"/>
      <c r="H12" s="18"/>
      <c r="I12" s="18"/>
      <c r="J12" s="18"/>
      <c r="K12" s="18"/>
      <c r="L12" s="18"/>
      <c r="M12" s="18"/>
      <c r="N12" s="18"/>
      <c r="O12" s="18"/>
      <c r="P12" s="18"/>
      <c r="Q12" s="18"/>
      <c r="R12" s="18"/>
      <c r="S12" s="18"/>
      <c r="T12" s="18"/>
      <c r="U12" s="18"/>
      <c r="V12" s="18"/>
      <c r="W12" s="18"/>
      <c r="X12" s="18"/>
      <c r="Y12" s="18"/>
      <c r="Z12" s="18"/>
      <c r="AA12" s="18"/>
    </row>
    <row r="13" spans="1:27" outlineLevel="1" x14ac:dyDescent="0.3">
      <c r="A13" s="24"/>
      <c r="B13" s="30"/>
      <c r="C13" s="30"/>
      <c r="D13" s="30"/>
      <c r="E13" s="30"/>
      <c r="F13" s="18"/>
      <c r="G13" s="18"/>
      <c r="H13" s="18"/>
      <c r="I13" s="18"/>
      <c r="J13" s="18"/>
      <c r="K13" s="18"/>
      <c r="L13" s="18"/>
      <c r="M13" s="18"/>
      <c r="N13" s="18"/>
      <c r="O13" s="18"/>
      <c r="P13" s="18"/>
      <c r="Q13" s="18"/>
      <c r="R13" s="18"/>
      <c r="S13" s="18"/>
      <c r="T13" s="18"/>
      <c r="U13" s="18"/>
      <c r="V13" s="18"/>
      <c r="W13" s="18"/>
      <c r="X13" s="18"/>
      <c r="Y13" s="18"/>
      <c r="Z13" s="18"/>
      <c r="AA13" s="18"/>
    </row>
    <row r="14" spans="1:27" outlineLevel="1" x14ac:dyDescent="0.3">
      <c r="A14" s="24"/>
      <c r="B14" s="30"/>
      <c r="C14" s="30" t="s">
        <v>4596</v>
      </c>
      <c r="D14" s="4" t="s">
        <v>5003</v>
      </c>
      <c r="E14" s="30"/>
      <c r="F14" s="18"/>
      <c r="G14" s="18"/>
      <c r="H14" s="18"/>
      <c r="I14" s="18"/>
      <c r="J14" s="18"/>
      <c r="K14" s="18"/>
      <c r="L14" s="18"/>
      <c r="M14" s="18"/>
      <c r="N14" s="18"/>
      <c r="O14" s="18"/>
      <c r="P14" s="18"/>
      <c r="Q14" s="18"/>
      <c r="R14" s="18"/>
      <c r="S14" s="18"/>
      <c r="T14" s="18"/>
      <c r="U14" s="18"/>
      <c r="V14" s="18"/>
      <c r="W14" s="18"/>
      <c r="X14" s="18"/>
      <c r="Y14" s="18"/>
      <c r="Z14" s="18"/>
      <c r="AA14" s="18"/>
    </row>
    <row r="15" spans="1:27" outlineLevel="1" x14ac:dyDescent="0.3">
      <c r="A15" s="24"/>
      <c r="B15" s="30"/>
      <c r="C15" s="30"/>
      <c r="D15" s="30"/>
      <c r="E15" s="30"/>
      <c r="F15" s="18"/>
      <c r="G15" s="18"/>
      <c r="H15" s="18"/>
      <c r="I15" s="18"/>
      <c r="J15" s="18"/>
      <c r="K15" s="18"/>
      <c r="L15" s="18"/>
      <c r="M15" s="18"/>
      <c r="N15" s="18"/>
      <c r="O15" s="18"/>
      <c r="P15" s="18"/>
      <c r="Q15" s="18"/>
      <c r="R15" s="18"/>
      <c r="S15" s="18"/>
      <c r="T15" s="18"/>
      <c r="U15" s="18"/>
      <c r="V15" s="18"/>
      <c r="W15" s="18"/>
      <c r="X15" s="18"/>
      <c r="Y15" s="18"/>
      <c r="Z15" s="18"/>
      <c r="AA15" s="18"/>
    </row>
    <row r="16" spans="1:27" outlineLevel="1" x14ac:dyDescent="0.3">
      <c r="A16" s="24"/>
      <c r="B16" s="30"/>
      <c r="C16" s="30" t="s">
        <v>4597</v>
      </c>
      <c r="D16" s="19" t="s">
        <v>5004</v>
      </c>
      <c r="E16" s="30"/>
      <c r="F16" s="18"/>
      <c r="G16" s="18"/>
      <c r="H16" s="18"/>
      <c r="I16" s="18"/>
      <c r="J16" s="18"/>
      <c r="K16" s="18"/>
      <c r="L16" s="18"/>
      <c r="M16" s="18"/>
      <c r="N16" s="18"/>
      <c r="O16" s="18"/>
      <c r="P16" s="18"/>
      <c r="Q16" s="18"/>
      <c r="R16" s="18"/>
      <c r="S16" s="18"/>
      <c r="T16" s="18"/>
      <c r="U16" s="18"/>
      <c r="V16" s="18"/>
      <c r="W16" s="18"/>
      <c r="X16" s="18"/>
      <c r="Y16" s="18"/>
      <c r="Z16" s="18"/>
      <c r="AA16" s="18"/>
    </row>
    <row r="17" spans="1:27" outlineLevel="1" x14ac:dyDescent="0.3">
      <c r="A17" s="24"/>
      <c r="B17" s="30"/>
      <c r="C17" s="30"/>
      <c r="D17" s="30"/>
      <c r="E17" s="30"/>
      <c r="F17" s="18"/>
      <c r="G17" s="18"/>
      <c r="H17" s="18"/>
      <c r="I17" s="18"/>
      <c r="J17" s="18"/>
      <c r="K17" s="18"/>
      <c r="L17" s="18"/>
      <c r="M17" s="18"/>
      <c r="N17" s="18"/>
      <c r="O17" s="18"/>
      <c r="P17" s="18"/>
      <c r="Q17" s="18"/>
      <c r="R17" s="18"/>
      <c r="S17" s="18"/>
      <c r="T17" s="18"/>
      <c r="U17" s="18"/>
      <c r="V17" s="18"/>
      <c r="W17" s="18"/>
      <c r="X17" s="18"/>
      <c r="Y17" s="18"/>
      <c r="Z17" s="18"/>
      <c r="AA17" s="18"/>
    </row>
    <row r="18" spans="1:27" outlineLevel="1" x14ac:dyDescent="0.3">
      <c r="A18" s="24"/>
      <c r="B18" s="30"/>
      <c r="C18" s="30" t="s">
        <v>4598</v>
      </c>
      <c r="D18" s="4" t="s">
        <v>5005</v>
      </c>
      <c r="E18" s="30"/>
      <c r="F18" s="18"/>
      <c r="G18" s="18"/>
      <c r="H18" s="18"/>
      <c r="I18" s="18"/>
      <c r="J18" s="18"/>
      <c r="K18" s="18"/>
      <c r="L18" s="18"/>
      <c r="M18" s="18"/>
      <c r="N18" s="18"/>
      <c r="O18" s="18"/>
      <c r="P18" s="18"/>
      <c r="Q18" s="18"/>
      <c r="R18" s="18"/>
      <c r="S18" s="18"/>
      <c r="T18" s="18"/>
      <c r="U18" s="18"/>
      <c r="V18" s="18"/>
      <c r="W18" s="18"/>
      <c r="X18" s="18"/>
      <c r="Y18" s="18"/>
      <c r="Z18" s="18"/>
      <c r="AA18" s="18"/>
    </row>
    <row r="19" spans="1:27" outlineLevel="1" x14ac:dyDescent="0.3">
      <c r="A19" s="24"/>
      <c r="B19" s="30"/>
      <c r="C19" s="30"/>
      <c r="D19" s="30"/>
      <c r="E19" s="30"/>
      <c r="F19" s="18"/>
      <c r="G19" s="18"/>
      <c r="H19" s="18"/>
      <c r="I19" s="18"/>
      <c r="J19" s="18"/>
      <c r="K19" s="18"/>
      <c r="L19" s="18"/>
      <c r="M19" s="18"/>
      <c r="N19" s="18"/>
      <c r="O19" s="18"/>
      <c r="P19" s="18"/>
      <c r="Q19" s="18"/>
      <c r="R19" s="18"/>
      <c r="S19" s="18"/>
      <c r="T19" s="18"/>
      <c r="U19" s="18"/>
      <c r="V19" s="18"/>
      <c r="W19" s="18"/>
      <c r="X19" s="18"/>
      <c r="Y19" s="18"/>
      <c r="Z19" s="18"/>
      <c r="AA19" s="18"/>
    </row>
    <row r="20" spans="1:27" outlineLevel="1" x14ac:dyDescent="0.3">
      <c r="A20" s="24"/>
      <c r="B20" s="24"/>
      <c r="C20" s="24"/>
      <c r="D20" s="24"/>
      <c r="E20" s="24"/>
      <c r="F20" s="18"/>
      <c r="G20" s="18"/>
      <c r="H20" s="18"/>
      <c r="I20" s="18"/>
      <c r="J20" s="18"/>
      <c r="K20" s="18"/>
      <c r="L20" s="18"/>
      <c r="M20" s="18"/>
      <c r="N20" s="18"/>
      <c r="O20" s="18"/>
      <c r="P20" s="18"/>
      <c r="Q20" s="18"/>
      <c r="R20" s="18"/>
      <c r="S20" s="18"/>
      <c r="T20" s="18"/>
      <c r="U20" s="18"/>
      <c r="V20" s="18"/>
      <c r="W20" s="18"/>
      <c r="X20" s="18"/>
      <c r="Y20" s="18"/>
      <c r="Z20" s="18"/>
      <c r="AA20" s="18"/>
    </row>
    <row r="21" spans="1:27" outlineLevel="1" x14ac:dyDescent="0.3">
      <c r="A21" s="24"/>
      <c r="B21" s="27"/>
      <c r="C21" s="27" t="s">
        <v>4455</v>
      </c>
      <c r="D21" s="27"/>
      <c r="E21" s="27"/>
      <c r="M21" s="18"/>
      <c r="N21" s="18"/>
      <c r="O21" s="18"/>
      <c r="P21" s="18"/>
      <c r="Q21" s="18"/>
      <c r="R21" s="18"/>
      <c r="S21" s="18"/>
      <c r="T21" s="18"/>
      <c r="U21" s="18"/>
      <c r="V21" s="18"/>
      <c r="W21" s="18"/>
      <c r="X21" s="18"/>
      <c r="Y21" s="18"/>
      <c r="Z21" s="18"/>
      <c r="AA21" s="18"/>
    </row>
    <row r="22" spans="1:27" outlineLevel="1" x14ac:dyDescent="0.3">
      <c r="A22" s="24"/>
      <c r="B22" s="30"/>
      <c r="C22" s="30"/>
      <c r="D22" s="30"/>
      <c r="E22" s="30"/>
      <c r="M22" s="18"/>
      <c r="N22" s="18"/>
      <c r="O22" s="18"/>
      <c r="P22" s="18"/>
      <c r="Q22" s="18"/>
      <c r="R22" s="18"/>
      <c r="S22" s="18"/>
      <c r="T22" s="18"/>
      <c r="U22" s="18"/>
      <c r="V22" s="18"/>
      <c r="W22" s="18"/>
      <c r="X22" s="18"/>
      <c r="Y22" s="18"/>
      <c r="Z22" s="18"/>
      <c r="AA22" s="18"/>
    </row>
    <row r="23" spans="1:27" outlineLevel="1" x14ac:dyDescent="0.3">
      <c r="A23" s="24"/>
      <c r="B23" s="30"/>
      <c r="C23" s="30" t="s">
        <v>2</v>
      </c>
      <c r="D23" s="4" t="s">
        <v>23</v>
      </c>
      <c r="E23" s="30"/>
      <c r="M23" s="18"/>
      <c r="N23" s="18"/>
      <c r="O23" s="18"/>
      <c r="P23" s="18"/>
      <c r="Q23" s="18"/>
      <c r="R23" s="18"/>
      <c r="S23" s="18"/>
      <c r="T23" s="18"/>
      <c r="U23" s="18"/>
      <c r="V23" s="18"/>
      <c r="W23" s="18"/>
      <c r="X23" s="18"/>
      <c r="Y23" s="18"/>
      <c r="Z23" s="18"/>
      <c r="AA23" s="18"/>
    </row>
    <row r="24" spans="1:27" outlineLevel="1" x14ac:dyDescent="0.3">
      <c r="A24" s="24"/>
      <c r="B24" s="30"/>
      <c r="C24" s="30"/>
      <c r="D24" s="30"/>
      <c r="E24" s="30"/>
      <c r="M24" s="18"/>
      <c r="N24" s="18"/>
      <c r="O24" s="18"/>
      <c r="P24" s="18"/>
      <c r="Q24" s="18"/>
      <c r="R24" s="18"/>
      <c r="S24" s="18"/>
      <c r="T24" s="18"/>
      <c r="U24" s="18"/>
      <c r="V24" s="18"/>
      <c r="W24" s="18"/>
      <c r="X24" s="18"/>
      <c r="Y24" s="18"/>
      <c r="Z24" s="18"/>
      <c r="AA24" s="18"/>
    </row>
    <row r="25" spans="1:27" outlineLevel="1" x14ac:dyDescent="0.3">
      <c r="A25" s="24"/>
      <c r="B25" s="30"/>
      <c r="C25" s="30" t="s">
        <v>4456</v>
      </c>
      <c r="D25" s="4" t="s">
        <v>99</v>
      </c>
      <c r="E25" s="30"/>
      <c r="M25" s="18"/>
      <c r="N25" s="18"/>
      <c r="O25" s="18"/>
      <c r="P25" s="18"/>
      <c r="Q25" s="18"/>
      <c r="R25" s="18"/>
      <c r="S25" s="18"/>
      <c r="T25" s="18"/>
      <c r="U25" s="18"/>
      <c r="V25" s="18"/>
      <c r="W25" s="18"/>
      <c r="X25" s="18"/>
      <c r="Y25" s="18"/>
      <c r="Z25" s="18"/>
      <c r="AA25" s="18"/>
    </row>
    <row r="26" spans="1:27" outlineLevel="1" x14ac:dyDescent="0.3">
      <c r="A26" s="24"/>
      <c r="B26" s="30"/>
      <c r="C26" s="30"/>
      <c r="D26" s="30"/>
      <c r="E26" s="30"/>
      <c r="M26" s="18"/>
      <c r="N26" s="18"/>
      <c r="O26" s="18"/>
      <c r="P26" s="18"/>
      <c r="Q26" s="18"/>
      <c r="R26" s="18"/>
      <c r="S26" s="18"/>
      <c r="T26" s="18"/>
      <c r="U26" s="18"/>
      <c r="V26" s="18"/>
      <c r="W26" s="18"/>
      <c r="X26" s="18"/>
      <c r="Y26" s="18"/>
      <c r="Z26" s="18"/>
      <c r="AA26" s="18"/>
    </row>
    <row r="27" spans="1:27" outlineLevel="1" x14ac:dyDescent="0.3">
      <c r="A27" s="24"/>
      <c r="B27" s="30"/>
      <c r="C27" s="30" t="s">
        <v>4457</v>
      </c>
      <c r="D27" s="4" t="s">
        <v>98</v>
      </c>
      <c r="E27" s="30"/>
      <c r="M27" s="18"/>
      <c r="N27" s="18"/>
      <c r="O27" s="18"/>
      <c r="P27" s="18"/>
      <c r="Q27" s="18"/>
      <c r="R27" s="18"/>
      <c r="S27" s="18"/>
      <c r="T27" s="18"/>
      <c r="U27" s="18"/>
      <c r="V27" s="18"/>
      <c r="W27" s="18"/>
      <c r="X27" s="18"/>
      <c r="Y27" s="18"/>
      <c r="Z27" s="18"/>
      <c r="AA27" s="18"/>
    </row>
    <row r="28" spans="1:27" outlineLevel="1" x14ac:dyDescent="0.3">
      <c r="A28" s="24"/>
      <c r="B28" s="30"/>
      <c r="C28" s="30"/>
      <c r="D28" s="30"/>
      <c r="E28" s="30"/>
      <c r="M28" s="18"/>
      <c r="N28" s="18"/>
      <c r="O28" s="18"/>
      <c r="P28" s="18"/>
      <c r="Q28" s="18"/>
      <c r="R28" s="18"/>
      <c r="S28" s="18"/>
      <c r="T28" s="18"/>
      <c r="U28" s="18"/>
      <c r="V28" s="18"/>
      <c r="W28" s="18"/>
      <c r="X28" s="18"/>
      <c r="Y28" s="18"/>
      <c r="Z28" s="18"/>
      <c r="AA28" s="18"/>
    </row>
    <row r="29" spans="1:27" outlineLevel="1" x14ac:dyDescent="0.3">
      <c r="A29" s="24"/>
      <c r="B29" s="30"/>
      <c r="C29" s="30" t="s">
        <v>4604</v>
      </c>
      <c r="D29" s="5" t="s">
        <v>524</v>
      </c>
      <c r="E29" s="30"/>
      <c r="M29" s="18"/>
      <c r="N29" s="18"/>
      <c r="O29" s="18"/>
      <c r="P29" s="18"/>
      <c r="Q29" s="18"/>
      <c r="R29" s="18"/>
      <c r="S29" s="18"/>
      <c r="T29" s="18"/>
      <c r="U29" s="18"/>
      <c r="V29" s="18"/>
      <c r="W29" s="18"/>
      <c r="X29" s="18"/>
      <c r="Y29" s="18"/>
      <c r="Z29" s="18"/>
      <c r="AA29" s="18"/>
    </row>
    <row r="30" spans="1:27" outlineLevel="1" x14ac:dyDescent="0.3">
      <c r="A30" s="24"/>
      <c r="B30" s="30"/>
      <c r="C30" s="30"/>
      <c r="D30" s="30"/>
      <c r="E30" s="30"/>
      <c r="M30" s="18"/>
      <c r="N30" s="18"/>
      <c r="O30" s="18"/>
      <c r="P30" s="18"/>
      <c r="Q30" s="18"/>
      <c r="R30" s="18"/>
      <c r="S30" s="18"/>
      <c r="T30" s="18"/>
      <c r="U30" s="18"/>
      <c r="V30" s="18"/>
      <c r="W30" s="18"/>
      <c r="X30" s="18"/>
      <c r="Y30" s="18"/>
      <c r="Z30" s="18"/>
      <c r="AA30" s="18"/>
    </row>
    <row r="31" spans="1:27" outlineLevel="1" x14ac:dyDescent="0.3">
      <c r="A31" s="24"/>
      <c r="B31" s="30"/>
      <c r="C31" s="30" t="s">
        <v>4618</v>
      </c>
      <c r="D31" s="4" t="s">
        <v>4620</v>
      </c>
      <c r="E31" s="30"/>
      <c r="M31" s="18"/>
      <c r="N31" s="18"/>
      <c r="O31" s="18"/>
      <c r="P31" s="18"/>
      <c r="Q31" s="18"/>
      <c r="R31" s="18"/>
      <c r="S31" s="18"/>
      <c r="T31" s="18"/>
      <c r="U31" s="18"/>
      <c r="V31" s="18"/>
      <c r="W31" s="18"/>
      <c r="X31" s="18"/>
      <c r="Y31" s="18"/>
      <c r="Z31" s="18"/>
      <c r="AA31" s="18"/>
    </row>
    <row r="32" spans="1:27" outlineLevel="1" x14ac:dyDescent="0.3">
      <c r="A32" s="24"/>
      <c r="B32" s="30"/>
      <c r="C32" s="30"/>
      <c r="D32" s="30"/>
      <c r="E32" s="30"/>
      <c r="M32" s="18"/>
      <c r="N32" s="18"/>
      <c r="O32" s="18"/>
      <c r="P32" s="18"/>
      <c r="Q32" s="18"/>
      <c r="R32" s="18"/>
      <c r="S32" s="18"/>
      <c r="T32" s="18"/>
      <c r="U32" s="18"/>
      <c r="V32" s="18"/>
      <c r="W32" s="18"/>
      <c r="X32" s="18"/>
      <c r="Y32" s="18"/>
      <c r="Z32" s="18"/>
      <c r="AA32" s="18"/>
    </row>
    <row r="33" spans="1:53" outlineLevel="1" x14ac:dyDescent="0.3">
      <c r="A33" s="24"/>
      <c r="B33" s="24"/>
      <c r="C33" s="24"/>
      <c r="D33" s="24"/>
      <c r="E33" s="24"/>
      <c r="F33" s="18"/>
      <c r="G33" s="18"/>
      <c r="H33" s="18"/>
      <c r="I33" s="18"/>
      <c r="J33" s="18"/>
      <c r="K33" s="18"/>
      <c r="L33" s="18"/>
      <c r="M33" s="18"/>
      <c r="N33" s="18"/>
      <c r="O33" s="18"/>
      <c r="P33" s="18"/>
      <c r="Q33" s="18"/>
      <c r="R33" s="18"/>
      <c r="S33" s="18"/>
      <c r="T33" s="18"/>
      <c r="U33" s="18"/>
      <c r="V33" s="18"/>
      <c r="W33" s="18"/>
      <c r="X33" s="18"/>
      <c r="Y33" s="18"/>
      <c r="Z33" s="18"/>
      <c r="AA33" s="18"/>
    </row>
    <row r="34" spans="1:53" ht="114" customHeight="1" outlineLevel="1" x14ac:dyDescent="0.3">
      <c r="A34" s="24"/>
      <c r="B34" s="24"/>
      <c r="C34" s="24"/>
      <c r="D34" s="24"/>
      <c r="Q34" s="18"/>
      <c r="R34" s="18"/>
      <c r="S34" s="18"/>
      <c r="T34" s="18"/>
      <c r="U34" s="18"/>
      <c r="V34" s="18"/>
      <c r="W34" s="18"/>
      <c r="X34" s="18"/>
      <c r="Y34" s="18"/>
      <c r="Z34" s="18"/>
      <c r="AA34" s="18"/>
    </row>
    <row r="35" spans="1:53" ht="21" outlineLevel="1" x14ac:dyDescent="0.4">
      <c r="A35" s="24"/>
      <c r="B35" s="24"/>
      <c r="C35" s="24"/>
      <c r="D35" s="32" t="s">
        <v>4605</v>
      </c>
      <c r="Q35" s="18"/>
      <c r="S35" s="18"/>
      <c r="T35" s="18"/>
      <c r="U35" s="18"/>
      <c r="V35" s="18"/>
      <c r="W35" s="18"/>
      <c r="X35" s="18"/>
      <c r="Y35" s="18"/>
      <c r="Z35" s="18"/>
      <c r="AA35" s="18"/>
    </row>
    <row r="36" spans="1:53" ht="15.6" outlineLevel="1" x14ac:dyDescent="0.3">
      <c r="A36" s="24"/>
      <c r="B36" s="33" t="s">
        <v>4458</v>
      </c>
      <c r="C36" s="24"/>
      <c r="D36" s="20" t="str">
        <f t="shared" ref="D36:D41" si="0">HYPERLINK("#"&amp;AW50,AV50)</f>
        <v>OUTPUT INDICATORS FOR QUARTERLY REPORTING</v>
      </c>
      <c r="Q36" s="18"/>
      <c r="R36" s="18"/>
      <c r="S36" s="18"/>
      <c r="T36" s="18"/>
      <c r="U36" s="18"/>
      <c r="V36" s="18"/>
      <c r="W36" s="18"/>
      <c r="X36" s="18"/>
      <c r="Y36" s="18"/>
      <c r="Z36" s="18"/>
      <c r="AA36" s="18"/>
    </row>
    <row r="37" spans="1:53" outlineLevel="1" x14ac:dyDescent="0.3">
      <c r="A37" s="24"/>
      <c r="B37" s="3"/>
      <c r="C37" s="34" t="s">
        <v>4459</v>
      </c>
      <c r="D37" s="20" t="str">
        <f t="shared" si="0"/>
        <v>COMPLIANCE INDICATORS FOR QUARTERLY REPORTING</v>
      </c>
      <c r="Q37" s="18"/>
      <c r="R37" s="18"/>
      <c r="S37" s="18"/>
      <c r="T37" s="18"/>
      <c r="U37" s="18"/>
      <c r="V37" s="18"/>
      <c r="W37" s="18"/>
      <c r="X37" s="18"/>
      <c r="Y37" s="18"/>
      <c r="Z37" s="18"/>
      <c r="AA37" s="18"/>
    </row>
    <row r="38" spans="1:53" outlineLevel="1" x14ac:dyDescent="0.3">
      <c r="A38" s="24"/>
      <c r="B38" s="4"/>
      <c r="C38" s="34" t="s">
        <v>4460</v>
      </c>
      <c r="D38" s="20" t="str">
        <f t="shared" si="0"/>
        <v>OUTPUT INDICATORS FOR ANNUAL REPORTING</v>
      </c>
      <c r="Q38" s="18"/>
      <c r="R38" s="18"/>
      <c r="S38" s="18"/>
      <c r="T38" s="18"/>
      <c r="U38" s="18"/>
      <c r="V38" s="18"/>
      <c r="W38" s="18"/>
      <c r="X38" s="18"/>
      <c r="Y38" s="18"/>
      <c r="Z38" s="18"/>
      <c r="AA38" s="18"/>
    </row>
    <row r="39" spans="1:53" outlineLevel="1" x14ac:dyDescent="0.3">
      <c r="A39" s="24"/>
      <c r="B39" s="5"/>
      <c r="C39" s="34" t="s">
        <v>4461</v>
      </c>
      <c r="D39" s="20" t="str">
        <f t="shared" si="0"/>
        <v>OUTCOME INDICATORS FOR ANNUAL REPORTING</v>
      </c>
      <c r="Q39" s="18"/>
      <c r="R39" s="18"/>
      <c r="S39" s="18"/>
      <c r="T39" s="18"/>
      <c r="U39" s="18"/>
      <c r="V39" s="18"/>
      <c r="W39" s="18"/>
      <c r="X39" s="18"/>
      <c r="Y39" s="18"/>
      <c r="Z39" s="18"/>
      <c r="AA39" s="18"/>
    </row>
    <row r="40" spans="1:53" outlineLevel="1" x14ac:dyDescent="0.3">
      <c r="A40" s="24"/>
      <c r="B40" s="35"/>
      <c r="C40" s="36" t="s">
        <v>4462</v>
      </c>
      <c r="D40" s="20" t="str">
        <f t="shared" si="0"/>
        <v>COMPLIANCE INDICATORS FOR ANNUAL REPORTING</v>
      </c>
      <c r="Q40" s="18"/>
      <c r="R40" s="18"/>
      <c r="S40" s="18"/>
      <c r="T40" s="18"/>
      <c r="U40" s="18"/>
      <c r="V40" s="18"/>
      <c r="W40" s="18"/>
      <c r="X40" s="18"/>
      <c r="Y40" s="18"/>
      <c r="Z40" s="18"/>
      <c r="AA40" s="18"/>
    </row>
    <row r="41" spans="1:53" outlineLevel="1" x14ac:dyDescent="0.3">
      <c r="A41" s="24"/>
      <c r="B41" s="6"/>
      <c r="C41" s="34" t="s">
        <v>4626</v>
      </c>
      <c r="D41" s="20" t="str">
        <f t="shared" si="0"/>
        <v>COMPLIANCE QUESTIONS FOR ANNUAL REPORTING</v>
      </c>
      <c r="E41" s="18"/>
      <c r="F41" s="18"/>
      <c r="G41" s="18"/>
      <c r="H41" s="18"/>
      <c r="I41" s="18"/>
      <c r="J41" s="18"/>
      <c r="K41" s="18"/>
      <c r="L41" s="18"/>
      <c r="M41" s="18"/>
      <c r="N41" s="18"/>
      <c r="O41" s="18"/>
      <c r="P41" s="18"/>
      <c r="Q41" s="18"/>
      <c r="R41" s="18"/>
      <c r="S41" s="18"/>
      <c r="T41" s="18"/>
      <c r="U41" s="18"/>
      <c r="V41" s="18"/>
      <c r="W41" s="18"/>
      <c r="X41" s="18"/>
      <c r="Y41" s="18"/>
      <c r="Z41" s="18"/>
      <c r="AA41" s="18"/>
    </row>
    <row r="42" spans="1:53" s="18" customFormat="1" outlineLevel="1" x14ac:dyDescent="0.3"/>
    <row r="43" spans="1:53" s="18" customFormat="1" ht="34.200000000000003" customHeight="1" outlineLevel="1" x14ac:dyDescent="0.3">
      <c r="D43" s="48" t="s">
        <v>4623</v>
      </c>
      <c r="E43" s="47">
        <f>AG48</f>
        <v>0.91176470588235292</v>
      </c>
      <c r="F43" s="47">
        <f t="shared" ref="F43:O43" si="1">AH48</f>
        <v>1</v>
      </c>
      <c r="G43" s="47">
        <f t="shared" si="1"/>
        <v>0.71698113207547165</v>
      </c>
      <c r="H43" s="47">
        <f t="shared" si="1"/>
        <v>2.6315789473684209E-2</v>
      </c>
      <c r="I43" s="47">
        <f t="shared" si="1"/>
        <v>0</v>
      </c>
      <c r="J43" s="47">
        <f t="shared" si="1"/>
        <v>0</v>
      </c>
      <c r="K43" s="47">
        <f t="shared" si="1"/>
        <v>0</v>
      </c>
      <c r="L43" s="47">
        <f t="shared" si="1"/>
        <v>0</v>
      </c>
      <c r="M43" s="47">
        <f t="shared" si="1"/>
        <v>0</v>
      </c>
      <c r="N43" s="47">
        <f t="shared" si="1"/>
        <v>0.39622641509433965</v>
      </c>
      <c r="O43" s="47">
        <f t="shared" si="1"/>
        <v>0.88461538461538458</v>
      </c>
    </row>
    <row r="44" spans="1:53" s="14" customFormat="1" ht="34.200000000000003" customHeight="1" x14ac:dyDescent="0.3">
      <c r="A44" s="29"/>
      <c r="B44" s="37"/>
      <c r="C44" s="36"/>
      <c r="D44" s="49" t="s">
        <v>4624</v>
      </c>
      <c r="E44" s="50">
        <f>AG50</f>
        <v>0</v>
      </c>
      <c r="F44" s="50">
        <f t="shared" ref="F44:O44" si="2">AH50</f>
        <v>0</v>
      </c>
      <c r="G44" s="50">
        <f t="shared" si="2"/>
        <v>0</v>
      </c>
      <c r="H44" s="50">
        <f t="shared" si="2"/>
        <v>0</v>
      </c>
      <c r="I44" s="50">
        <f t="shared" si="2"/>
        <v>0</v>
      </c>
      <c r="J44" s="50">
        <f t="shared" si="2"/>
        <v>0</v>
      </c>
      <c r="K44" s="50">
        <f t="shared" si="2"/>
        <v>0</v>
      </c>
      <c r="L44" s="50">
        <f t="shared" si="2"/>
        <v>0</v>
      </c>
      <c r="M44" s="50">
        <f t="shared" si="2"/>
        <v>0</v>
      </c>
      <c r="N44" s="50">
        <f t="shared" si="2"/>
        <v>0</v>
      </c>
      <c r="O44" s="50">
        <f t="shared" si="2"/>
        <v>0</v>
      </c>
      <c r="P44" s="18"/>
      <c r="Q44" s="18"/>
      <c r="R44" s="18"/>
      <c r="S44" s="18"/>
      <c r="T44" s="18"/>
      <c r="U44" s="18"/>
      <c r="V44" s="18"/>
      <c r="W44" s="18"/>
      <c r="X44" s="18"/>
      <c r="Y44" s="18"/>
      <c r="Z44" s="18"/>
      <c r="AA44" s="18"/>
    </row>
    <row r="45" spans="1:53" s="38" customFormat="1" ht="46.8" x14ac:dyDescent="0.3">
      <c r="A45" s="8"/>
      <c r="B45" s="8" t="s">
        <v>4463</v>
      </c>
      <c r="C45" s="8" t="s">
        <v>4464</v>
      </c>
      <c r="D45" s="21" t="s">
        <v>4625</v>
      </c>
      <c r="E45" s="21" t="s">
        <v>4465</v>
      </c>
      <c r="F45" s="21" t="s">
        <v>4466</v>
      </c>
      <c r="G45" s="21" t="s">
        <v>4467</v>
      </c>
      <c r="H45" s="21" t="s">
        <v>4468</v>
      </c>
      <c r="I45" s="21" t="s">
        <v>4469</v>
      </c>
      <c r="J45" s="21" t="s">
        <v>4470</v>
      </c>
      <c r="K45" s="21" t="s">
        <v>4471</v>
      </c>
      <c r="L45" s="21" t="s">
        <v>4472</v>
      </c>
      <c r="M45" s="21" t="s">
        <v>4473</v>
      </c>
      <c r="N45" s="21" t="s">
        <v>4474</v>
      </c>
      <c r="O45" s="21" t="s">
        <v>4475</v>
      </c>
      <c r="P45" s="21" t="s">
        <v>4476</v>
      </c>
      <c r="Q45" s="21" t="s">
        <v>4477</v>
      </c>
      <c r="R45" s="21" t="s">
        <v>4478</v>
      </c>
      <c r="S45" s="21" t="s">
        <v>4479</v>
      </c>
      <c r="T45" s="21" t="s">
        <v>4480</v>
      </c>
      <c r="U45" s="21" t="s">
        <v>4481</v>
      </c>
      <c r="X45" s="25" t="s">
        <v>0</v>
      </c>
      <c r="Y45" s="25" t="s">
        <v>1</v>
      </c>
      <c r="Z45" s="25" t="s">
        <v>3</v>
      </c>
      <c r="AA45" s="25" t="s">
        <v>2</v>
      </c>
      <c r="AB45" s="39"/>
      <c r="AG45" s="18" t="s">
        <v>4465</v>
      </c>
      <c r="AH45" s="18" t="s">
        <v>4466</v>
      </c>
      <c r="AI45" s="18" t="s">
        <v>4467</v>
      </c>
      <c r="AJ45" s="18" t="s">
        <v>4468</v>
      </c>
      <c r="AK45" s="18" t="s">
        <v>4469</v>
      </c>
      <c r="AL45" s="18" t="s">
        <v>4470</v>
      </c>
      <c r="AM45" s="18" t="s">
        <v>4471</v>
      </c>
      <c r="AN45" s="18" t="s">
        <v>4472</v>
      </c>
      <c r="AO45" s="18" t="s">
        <v>4473</v>
      </c>
      <c r="AP45" s="18" t="s">
        <v>4474</v>
      </c>
      <c r="AQ45" s="18" t="s">
        <v>4475</v>
      </c>
      <c r="AR45" s="18"/>
      <c r="AU45" s="18"/>
      <c r="AV45" s="18"/>
      <c r="AW45" s="18"/>
      <c r="AX45" s="18"/>
      <c r="AY45" s="18"/>
      <c r="AZ45" s="18"/>
      <c r="BA45" s="18"/>
    </row>
    <row r="46" spans="1:53" s="14" customFormat="1" ht="15.6" x14ac:dyDescent="0.3">
      <c r="A46" s="46"/>
      <c r="B46" s="9" t="s">
        <v>556</v>
      </c>
      <c r="C46" s="9" t="s">
        <v>4482</v>
      </c>
      <c r="D46" s="10" t="s">
        <v>556</v>
      </c>
      <c r="E46" s="10"/>
      <c r="F46" s="10"/>
      <c r="G46" s="10"/>
      <c r="H46" s="10"/>
      <c r="I46" s="10"/>
      <c r="J46" s="10"/>
      <c r="K46" s="10"/>
      <c r="L46" s="10"/>
      <c r="M46" s="10"/>
      <c r="N46" s="10"/>
      <c r="O46" s="10"/>
      <c r="P46" s="10"/>
      <c r="Q46" s="10"/>
      <c r="R46" s="10"/>
      <c r="S46" s="10"/>
      <c r="T46" s="10"/>
      <c r="U46" s="10"/>
      <c r="X46" s="25" t="s">
        <v>4</v>
      </c>
      <c r="Y46" s="25" t="s">
        <v>5</v>
      </c>
      <c r="Z46" s="25" t="s">
        <v>524</v>
      </c>
      <c r="AA46" s="25" t="s">
        <v>6</v>
      </c>
      <c r="AB46" s="25"/>
      <c r="AC46" s="14" t="str" cm="1">
        <f t="array" ref="AC46:AC58">_xlfn._xlws.SORT(_xlfn._xlws.FILTER(T_All_Munics11[Name],(T_All_Munics11[Province]=D23)*(T_All_Munics11[Type]=D29),"..."))</f>
        <v>Bela-Bela</v>
      </c>
      <c r="AD46" s="14" t="str" cm="1">
        <f t="array" ref="AD46:AD58">_xlfn._xlws.SORT(_xlfn._xlws.FILTER(T_All_Munics11[Code],(T_All_Munics11[Province]=D23)*(T_All_Munics11[Type]=D29),"..."))</f>
        <v>LIM332</v>
      </c>
      <c r="AG46" s="18">
        <v>170</v>
      </c>
      <c r="AH46" s="18">
        <v>31</v>
      </c>
      <c r="AI46" s="18">
        <v>53</v>
      </c>
      <c r="AJ46" s="18">
        <v>38</v>
      </c>
      <c r="AK46" s="18">
        <v>190</v>
      </c>
      <c r="AL46" s="18">
        <v>38</v>
      </c>
      <c r="AM46" s="18">
        <v>190</v>
      </c>
      <c r="AN46" s="18">
        <v>38</v>
      </c>
      <c r="AO46" s="18">
        <v>190</v>
      </c>
      <c r="AP46" s="18">
        <v>53</v>
      </c>
      <c r="AQ46" s="18">
        <v>390</v>
      </c>
      <c r="AR46" s="18" t="s">
        <v>4607</v>
      </c>
      <c r="AU46" s="18"/>
      <c r="AV46" s="18"/>
      <c r="AW46" s="18"/>
      <c r="AX46" s="18" t="s">
        <v>4599</v>
      </c>
      <c r="AY46" s="18" t="s">
        <v>4600</v>
      </c>
      <c r="AZ46" s="18" t="s">
        <v>4601</v>
      </c>
      <c r="BA46" s="18" t="s">
        <v>4622</v>
      </c>
    </row>
    <row r="47" spans="1:53" s="14" customFormat="1" x14ac:dyDescent="0.3">
      <c r="A47" s="11"/>
      <c r="B47" s="11" t="s">
        <v>557</v>
      </c>
      <c r="C47" s="11" t="s">
        <v>558</v>
      </c>
      <c r="D47" s="11" t="s">
        <v>556</v>
      </c>
      <c r="E47" s="3">
        <v>9</v>
      </c>
      <c r="F47" s="35"/>
      <c r="G47" s="3">
        <v>0</v>
      </c>
      <c r="H47" s="3"/>
      <c r="I47" s="5" t="str">
        <f>IF(ISNUMBER(I48), I48, "")</f>
        <v/>
      </c>
      <c r="J47" s="3"/>
      <c r="K47" s="5" t="str">
        <f>IF(ISNUMBER(K48), K48, "")</f>
        <v/>
      </c>
      <c r="L47" s="3"/>
      <c r="M47" s="5" t="str">
        <f>IF(ISNUMBER(M48), M48, "")</f>
        <v/>
      </c>
      <c r="N47" s="3">
        <v>3</v>
      </c>
      <c r="O47" s="5">
        <f>IF(ISNUMBER(O48), O48, "")</f>
        <v>3</v>
      </c>
      <c r="P47" s="12"/>
      <c r="Q47" s="12"/>
      <c r="R47" s="12"/>
      <c r="S47" s="12"/>
      <c r="T47" s="12"/>
      <c r="U47" s="12"/>
      <c r="X47" s="25" t="s">
        <v>7</v>
      </c>
      <c r="Y47" s="25" t="s">
        <v>8</v>
      </c>
      <c r="Z47" s="25" t="s">
        <v>524</v>
      </c>
      <c r="AA47" s="25" t="s">
        <v>6</v>
      </c>
      <c r="AB47" s="25"/>
      <c r="AC47" s="14" t="str">
        <v>Blouberg</v>
      </c>
      <c r="AD47" s="14" t="str">
        <v>LIM335</v>
      </c>
      <c r="AG47" s="18">
        <v>41</v>
      </c>
      <c r="AH47" s="18">
        <v>6</v>
      </c>
      <c r="AI47" s="18">
        <v>28</v>
      </c>
      <c r="AJ47" s="18">
        <v>26</v>
      </c>
      <c r="AK47" s="18">
        <v>93</v>
      </c>
      <c r="AL47" s="18">
        <v>26</v>
      </c>
      <c r="AM47" s="18">
        <v>93</v>
      </c>
      <c r="AN47" s="18">
        <v>26</v>
      </c>
      <c r="AO47" s="18">
        <v>93</v>
      </c>
      <c r="AP47" s="18">
        <v>28</v>
      </c>
      <c r="AQ47" s="18">
        <v>122</v>
      </c>
      <c r="AR47" s="18" t="s">
        <v>4606</v>
      </c>
      <c r="AU47" s="18"/>
      <c r="AV47" s="18"/>
      <c r="AW47" s="18"/>
      <c r="AX47" s="18" t="s">
        <v>4602</v>
      </c>
      <c r="AY47" s="18" t="s">
        <v>524</v>
      </c>
      <c r="AZ47" s="18" t="s">
        <v>4632</v>
      </c>
      <c r="BA47" s="18" t="s">
        <v>4603</v>
      </c>
    </row>
    <row r="48" spans="1:53" s="14" customFormat="1" x14ac:dyDescent="0.3">
      <c r="A48" s="13"/>
      <c r="B48" s="13" t="s">
        <v>569</v>
      </c>
      <c r="C48" s="13" t="s">
        <v>570</v>
      </c>
      <c r="D48" s="13" t="s">
        <v>556</v>
      </c>
      <c r="E48" s="35"/>
      <c r="F48" s="35"/>
      <c r="G48" s="35"/>
      <c r="H48" s="35"/>
      <c r="I48" s="4"/>
      <c r="J48" s="35"/>
      <c r="K48" s="4"/>
      <c r="L48" s="35"/>
      <c r="M48" s="4"/>
      <c r="N48" s="35"/>
      <c r="O48" s="4">
        <v>3</v>
      </c>
      <c r="P48" s="35"/>
      <c r="Q48" s="35"/>
      <c r="R48" s="35"/>
      <c r="S48" s="12"/>
      <c r="T48" s="12"/>
      <c r="U48" s="12"/>
      <c r="X48" s="25" t="s">
        <v>9</v>
      </c>
      <c r="Y48" s="25" t="s">
        <v>10</v>
      </c>
      <c r="Z48" s="25" t="s">
        <v>524</v>
      </c>
      <c r="AA48" s="25" t="s">
        <v>11</v>
      </c>
      <c r="AB48" s="25"/>
      <c r="AC48" s="14" t="str">
        <v>Collins Chabane</v>
      </c>
      <c r="AD48" s="14" t="str">
        <v>LIM341</v>
      </c>
      <c r="AG48" s="18" cm="1">
        <f t="array" ref="AG48">SUM(IF(LEN(E47:E441)&gt;0,1,0))/AG46</f>
        <v>0.91176470588235292</v>
      </c>
      <c r="AH48" s="18" cm="1">
        <f t="array" ref="AH48">SUM(IF(LEN(F47:F441)&gt;0,1,0))/AH46</f>
        <v>1</v>
      </c>
      <c r="AI48" s="18" cm="1">
        <f t="array" ref="AI48">SUM(IF(LEN(G47:G441)&gt;0,1,0))/AI46</f>
        <v>0.71698113207547165</v>
      </c>
      <c r="AJ48" s="18" cm="1">
        <f t="array" ref="AJ48">SUM(IF(LEN(H47:H441)&gt;0,1,0))/AJ46</f>
        <v>2.6315789473684209E-2</v>
      </c>
      <c r="AK48" s="18" cm="1">
        <f t="array" ref="AK48">SUM(IF(LEN(I47:I441)&gt;0,1,0))/AK46</f>
        <v>0</v>
      </c>
      <c r="AL48" s="18" cm="1">
        <f t="array" ref="AL48">SUM(IF(LEN(J47:J441)&gt;0,1,0))/AL46</f>
        <v>0</v>
      </c>
      <c r="AM48" s="18" cm="1">
        <f t="array" ref="AM48">SUM(IF(LEN(K47:K441)&gt;0,1,0))/AM46</f>
        <v>0</v>
      </c>
      <c r="AN48" s="18" cm="1">
        <f t="array" ref="AN48">SUM(IF(LEN(L47:L441)&gt;0,1,0))/AN46</f>
        <v>0</v>
      </c>
      <c r="AO48" s="18" cm="1">
        <f t="array" ref="AO48">SUM(IF(LEN(M47:M441)&gt;0,1,0))/AO46</f>
        <v>0</v>
      </c>
      <c r="AP48" s="18" cm="1">
        <f t="array" ref="AP48">SUM(IF(LEN(N47:N441)&gt;0,1,0))/AP46</f>
        <v>0.39622641509433965</v>
      </c>
      <c r="AQ48" s="18" cm="1">
        <f t="array" ref="AQ48">SUM(IF(LEN(O47:O441)&gt;0,1,0))/AQ46</f>
        <v>0.88461538461538458</v>
      </c>
      <c r="AR48" s="18" t="s">
        <v>4617</v>
      </c>
      <c r="AU48" s="18"/>
      <c r="AV48" s="18"/>
      <c r="AW48" s="18"/>
      <c r="AX48" s="18" t="s">
        <v>16</v>
      </c>
      <c r="AY48" s="18" t="s">
        <v>525</v>
      </c>
      <c r="AZ48" s="18" t="s">
        <v>4628</v>
      </c>
      <c r="BA48" s="18" t="s">
        <v>4619</v>
      </c>
    </row>
    <row r="49" spans="1:53" s="14" customFormat="1" x14ac:dyDescent="0.3">
      <c r="A49" s="11"/>
      <c r="B49" s="11" t="s">
        <v>695</v>
      </c>
      <c r="C49" s="11" t="s">
        <v>696</v>
      </c>
      <c r="D49" s="11" t="s">
        <v>556</v>
      </c>
      <c r="E49" s="52">
        <v>0.13</v>
      </c>
      <c r="F49" s="35"/>
      <c r="G49" s="52">
        <v>0.18</v>
      </c>
      <c r="H49" s="52"/>
      <c r="I49" s="5" t="str">
        <f>IF(AND(ISNUMBER(I50),ISNUMBER(I51)), I50/I51, "")</f>
        <v/>
      </c>
      <c r="J49" s="52"/>
      <c r="K49" s="5" t="str">
        <f>IF(AND(ISNUMBER(K50),ISNUMBER(K51)), K50/K51, "")</f>
        <v/>
      </c>
      <c r="L49" s="52"/>
      <c r="M49" s="5" t="str">
        <f>IF(AND(ISNUMBER(M50),ISNUMBER(M51)), M50/M51, "")</f>
        <v/>
      </c>
      <c r="N49" s="52">
        <v>1</v>
      </c>
      <c r="O49" s="5">
        <f>IF(AND(ISNUMBER(O50),ISNUMBER(O51)), O50/O51, "")</f>
        <v>1</v>
      </c>
      <c r="P49" s="12"/>
      <c r="Q49" s="12"/>
      <c r="R49" s="12"/>
      <c r="S49" s="12"/>
      <c r="T49" s="12"/>
      <c r="U49" s="12"/>
      <c r="X49" s="25" t="s">
        <v>12</v>
      </c>
      <c r="Y49" s="25" t="s">
        <v>13</v>
      </c>
      <c r="Z49" s="25" t="s">
        <v>3758</v>
      </c>
      <c r="AA49" s="25" t="s">
        <v>11</v>
      </c>
      <c r="AB49" s="25"/>
      <c r="AC49" s="14" t="str">
        <v>Elias Motsoaledi</v>
      </c>
      <c r="AD49" s="14" t="str">
        <v>LIM345</v>
      </c>
      <c r="AG49" s="18">
        <f>1-AG48</f>
        <v>8.8235294117647078E-2</v>
      </c>
      <c r="AH49" s="18">
        <f t="shared" ref="AH49" si="3">1-AH48</f>
        <v>0</v>
      </c>
      <c r="AI49" s="18">
        <f t="shared" ref="AI49" si="4">1-AI48</f>
        <v>0.28301886792452835</v>
      </c>
      <c r="AJ49" s="18">
        <f t="shared" ref="AJ49" si="5">1-AJ48</f>
        <v>0.97368421052631582</v>
      </c>
      <c r="AK49" s="18">
        <f t="shared" ref="AK49" si="6">1-AK48</f>
        <v>1</v>
      </c>
      <c r="AL49" s="18">
        <f t="shared" ref="AL49" si="7">1-AL48</f>
        <v>1</v>
      </c>
      <c r="AM49" s="18">
        <f t="shared" ref="AM49" si="8">1-AM48</f>
        <v>1</v>
      </c>
      <c r="AN49" s="18">
        <f t="shared" ref="AN49" si="9">1-AN48</f>
        <v>1</v>
      </c>
      <c r="AO49" s="18">
        <f t="shared" ref="AO49" si="10">1-AO48</f>
        <v>1</v>
      </c>
      <c r="AP49" s="18">
        <f t="shared" ref="AP49" si="11">1-AP48</f>
        <v>0.60377358490566035</v>
      </c>
      <c r="AQ49" s="18">
        <f t="shared" ref="AQ49" si="12">1-AQ48</f>
        <v>0.11538461538461542</v>
      </c>
      <c r="AR49" s="18" t="s">
        <v>4615</v>
      </c>
      <c r="AU49" s="18"/>
      <c r="AV49" s="18"/>
      <c r="AW49" s="18"/>
      <c r="AX49" s="18" t="s">
        <v>62</v>
      </c>
      <c r="AY49" s="18" t="s">
        <v>3758</v>
      </c>
      <c r="AZ49" s="18" t="s">
        <v>4629</v>
      </c>
      <c r="BA49" s="18" t="s">
        <v>4620</v>
      </c>
    </row>
    <row r="50" spans="1:53" s="40" customFormat="1" x14ac:dyDescent="0.3">
      <c r="A50" s="13"/>
      <c r="B50" s="13" t="s">
        <v>699</v>
      </c>
      <c r="C50" s="13" t="s">
        <v>4642</v>
      </c>
      <c r="D50" s="13" t="s">
        <v>556</v>
      </c>
      <c r="E50" s="35"/>
      <c r="F50" s="35"/>
      <c r="G50" s="35"/>
      <c r="H50" s="35"/>
      <c r="I50" s="4"/>
      <c r="J50" s="35"/>
      <c r="K50" s="4"/>
      <c r="L50" s="35"/>
      <c r="M50" s="4"/>
      <c r="N50" s="35"/>
      <c r="O50" s="4">
        <v>1</v>
      </c>
      <c r="P50" s="35"/>
      <c r="Q50" s="35"/>
      <c r="R50" s="35"/>
      <c r="S50" s="12"/>
      <c r="T50" s="12"/>
      <c r="U50" s="12"/>
      <c r="X50" s="25" t="s">
        <v>14</v>
      </c>
      <c r="Y50" s="25" t="s">
        <v>15</v>
      </c>
      <c r="Z50" s="25" t="s">
        <v>525</v>
      </c>
      <c r="AA50" s="25" t="s">
        <v>16</v>
      </c>
      <c r="AB50" s="25"/>
      <c r="AC50" s="40" t="str">
        <v>Ephraim Mogale</v>
      </c>
      <c r="AD50" s="40" t="str">
        <v>LIM351</v>
      </c>
      <c r="AG50" s="18" cm="1">
        <f t="array" ref="AG50">SUM((LEN(E47:E439)&gt;0)*($D47:$D439="Priority"))/AG47</f>
        <v>0</v>
      </c>
      <c r="AH50" s="18" cm="1">
        <f t="array" ref="AH50">SUM((LEN(F47:F439)&gt;0)*($D47:$D439="Priority"))/AH47</f>
        <v>0</v>
      </c>
      <c r="AI50" s="18" cm="1">
        <f t="array" ref="AI50">SUM((LEN(G47:G439)&gt;0)*($D47:$D439="Priority"))/AI47</f>
        <v>0</v>
      </c>
      <c r="AJ50" s="18" cm="1">
        <f t="array" ref="AJ50">SUM((LEN(H47:H439)&gt;0)*($D47:$D439="Priority"))/AJ47</f>
        <v>0</v>
      </c>
      <c r="AK50" s="18" cm="1">
        <f t="array" ref="AK50">SUM((LEN(I47:I439)&gt;0)*($D47:$D439="Priority"))/AK47</f>
        <v>0</v>
      </c>
      <c r="AL50" s="18" cm="1">
        <f t="array" ref="AL50">SUM((LEN(J47:J439)&gt;0)*($D47:$D439="Priority"))/AL47</f>
        <v>0</v>
      </c>
      <c r="AM50" s="18" cm="1">
        <f t="array" ref="AM50">SUM((LEN(K47:K439)&gt;0)*($D47:$D439="Priority"))/AM47</f>
        <v>0</v>
      </c>
      <c r="AN50" s="18" cm="1">
        <f t="array" ref="AN50">SUM((LEN(L47:L439)&gt;0)*($D47:$D439="Priority"))/AN47</f>
        <v>0</v>
      </c>
      <c r="AO50" s="18" cm="1">
        <f t="array" ref="AO50">SUM((LEN(M47:M439)&gt;0)*($D47:$D439="Priority"))/AO47</f>
        <v>0</v>
      </c>
      <c r="AP50" s="18" cm="1">
        <f t="array" ref="AP50">SUM((LEN(N47:N439)&gt;0)*($D47:$D439="Priority"))/AP47</f>
        <v>0</v>
      </c>
      <c r="AQ50" s="18" cm="1">
        <f t="array" ref="AQ50">SUM((LEN(O47:O439)&gt;0)*($D47:$D439="Priority"))/AQ47</f>
        <v>0</v>
      </c>
      <c r="AR50" s="18" t="s">
        <v>4608</v>
      </c>
      <c r="AU50" s="18" t="s">
        <v>4609</v>
      </c>
      <c r="AV50" s="18" t="s">
        <v>4482</v>
      </c>
      <c r="AW50" s="18" t="str">
        <f t="shared" ref="AW50:AW55" si="13">ADDRESS(MATCH(AV50, C:C, 0), 1)</f>
        <v>$A$46</v>
      </c>
      <c r="AX50" s="18" t="s">
        <v>89</v>
      </c>
      <c r="AY50" s="18" t="s">
        <v>526</v>
      </c>
      <c r="AZ50" s="18" t="s">
        <v>4630</v>
      </c>
      <c r="BA50" s="18" t="s">
        <v>4621</v>
      </c>
    </row>
    <row r="51" spans="1:53" s="14" customFormat="1" x14ac:dyDescent="0.3">
      <c r="A51" s="13"/>
      <c r="B51" s="13" t="s">
        <v>702</v>
      </c>
      <c r="C51" s="13" t="s">
        <v>703</v>
      </c>
      <c r="D51" s="13" t="s">
        <v>556</v>
      </c>
      <c r="E51" s="35"/>
      <c r="F51" s="35"/>
      <c r="G51" s="35"/>
      <c r="H51" s="35"/>
      <c r="I51" s="4"/>
      <c r="J51" s="35"/>
      <c r="K51" s="4"/>
      <c r="L51" s="35"/>
      <c r="M51" s="4"/>
      <c r="N51" s="35"/>
      <c r="O51" s="4">
        <v>1</v>
      </c>
      <c r="P51" s="35"/>
      <c r="Q51" s="35"/>
      <c r="R51" s="35"/>
      <c r="S51" s="12"/>
      <c r="T51" s="12"/>
      <c r="U51" s="12"/>
      <c r="X51" s="25" t="s">
        <v>17</v>
      </c>
      <c r="Y51" s="25" t="s">
        <v>18</v>
      </c>
      <c r="Z51" s="25" t="s">
        <v>524</v>
      </c>
      <c r="AA51" s="25" t="s">
        <v>16</v>
      </c>
      <c r="AB51" s="25"/>
      <c r="AC51" s="14" t="str">
        <v>Greater Letaba</v>
      </c>
      <c r="AD51" s="14" t="str">
        <v>LIM353</v>
      </c>
      <c r="AG51" s="18">
        <f>1-AG50</f>
        <v>1</v>
      </c>
      <c r="AH51" s="18">
        <f t="shared" ref="AH51" si="14">1-AH50</f>
        <v>1</v>
      </c>
      <c r="AI51" s="18">
        <f t="shared" ref="AI51" si="15">1-AI50</f>
        <v>1</v>
      </c>
      <c r="AJ51" s="18">
        <f t="shared" ref="AJ51" si="16">1-AJ50</f>
        <v>1</v>
      </c>
      <c r="AK51" s="18">
        <f t="shared" ref="AK51" si="17">1-AK50</f>
        <v>1</v>
      </c>
      <c r="AL51" s="18">
        <f t="shared" ref="AL51" si="18">1-AL50</f>
        <v>1</v>
      </c>
      <c r="AM51" s="18">
        <f t="shared" ref="AM51" si="19">1-AM50</f>
        <v>1</v>
      </c>
      <c r="AN51" s="18">
        <f t="shared" ref="AN51" si="20">1-AN50</f>
        <v>1</v>
      </c>
      <c r="AO51" s="18">
        <f t="shared" ref="AO51" si="21">1-AO50</f>
        <v>1</v>
      </c>
      <c r="AP51" s="18">
        <f t="shared" ref="AP51" si="22">1-AP50</f>
        <v>1</v>
      </c>
      <c r="AQ51" s="18">
        <f t="shared" ref="AQ51" si="23">1-AQ50</f>
        <v>1</v>
      </c>
      <c r="AR51" s="18" t="s">
        <v>4616</v>
      </c>
      <c r="AU51" s="18" t="s">
        <v>4612</v>
      </c>
      <c r="AV51" s="18" t="s">
        <v>4489</v>
      </c>
      <c r="AW51" s="18" t="str">
        <f t="shared" si="13"/>
        <v>$A$169</v>
      </c>
      <c r="AX51" s="18" t="s">
        <v>11</v>
      </c>
      <c r="AY51" s="18"/>
      <c r="AZ51" s="18" t="s">
        <v>4631</v>
      </c>
      <c r="BA51" s="18"/>
    </row>
    <row r="52" spans="1:53" s="14" customFormat="1" x14ac:dyDescent="0.3">
      <c r="A52" s="11"/>
      <c r="B52" s="11" t="s">
        <v>727</v>
      </c>
      <c r="C52" s="11" t="s">
        <v>728</v>
      </c>
      <c r="D52" s="11" t="s">
        <v>556</v>
      </c>
      <c r="E52" s="52">
        <v>0.16</v>
      </c>
      <c r="F52" s="35"/>
      <c r="G52" s="52">
        <v>0.18</v>
      </c>
      <c r="H52" s="52"/>
      <c r="I52" s="5" t="str">
        <f>IF(AND(ISNUMBER(I53),ISNUMBER(I54)), I53/I54, "")</f>
        <v/>
      </c>
      <c r="J52" s="52"/>
      <c r="K52" s="5" t="str">
        <f>IF(AND(ISNUMBER(K53),ISNUMBER(K54)), K53/K54, "")</f>
        <v/>
      </c>
      <c r="L52" s="52"/>
      <c r="M52" s="5" t="str">
        <f>IF(AND(ISNUMBER(M53),ISNUMBER(M54)), M53/M54, "")</f>
        <v/>
      </c>
      <c r="N52" s="52">
        <v>1</v>
      </c>
      <c r="O52" s="5">
        <f>IF(AND(ISNUMBER(O53),ISNUMBER(O54)), O53/O54, "")</f>
        <v>1</v>
      </c>
      <c r="P52" s="12"/>
      <c r="Q52" s="12"/>
      <c r="R52" s="12"/>
      <c r="S52" s="12"/>
      <c r="T52" s="12"/>
      <c r="U52" s="12"/>
      <c r="X52" s="25" t="s">
        <v>19</v>
      </c>
      <c r="Y52" s="25" t="s">
        <v>20</v>
      </c>
      <c r="Z52" s="25" t="s">
        <v>525</v>
      </c>
      <c r="AA52" s="25" t="s">
        <v>11</v>
      </c>
      <c r="AB52" s="25"/>
      <c r="AC52" s="14" t="str">
        <v>Lepele-Nkumpi</v>
      </c>
      <c r="AD52" s="14" t="str">
        <v>LIM355</v>
      </c>
      <c r="AU52" s="18" t="s">
        <v>4610</v>
      </c>
      <c r="AV52" s="18" t="s">
        <v>4554</v>
      </c>
      <c r="AW52" s="18" t="str">
        <f t="shared" si="13"/>
        <v>$A$238</v>
      </c>
      <c r="AX52" s="18" t="s">
        <v>23</v>
      </c>
      <c r="AY52" s="18"/>
      <c r="AZ52" s="18"/>
      <c r="BA52" s="18"/>
    </row>
    <row r="53" spans="1:53" s="40" customFormat="1" x14ac:dyDescent="0.3">
      <c r="A53" s="13"/>
      <c r="B53" s="13" t="s">
        <v>734</v>
      </c>
      <c r="C53" s="13" t="s">
        <v>735</v>
      </c>
      <c r="D53" s="13" t="s">
        <v>556</v>
      </c>
      <c r="E53" s="35"/>
      <c r="F53" s="35"/>
      <c r="G53" s="35"/>
      <c r="H53" s="35"/>
      <c r="I53" s="4"/>
      <c r="J53" s="35"/>
      <c r="K53" s="4"/>
      <c r="L53" s="35"/>
      <c r="M53" s="4"/>
      <c r="N53" s="35"/>
      <c r="O53" s="4">
        <v>3</v>
      </c>
      <c r="P53" s="35"/>
      <c r="Q53" s="35"/>
      <c r="R53" s="35"/>
      <c r="S53" s="12"/>
      <c r="T53" s="12"/>
      <c r="U53" s="12"/>
      <c r="X53" s="25" t="s">
        <v>436</v>
      </c>
      <c r="Y53" s="25" t="s">
        <v>437</v>
      </c>
      <c r="Z53" s="25" t="s">
        <v>525</v>
      </c>
      <c r="AA53" s="25" t="s">
        <v>16</v>
      </c>
      <c r="AB53" s="25"/>
      <c r="AC53" s="40" t="str">
        <v>Makhuduthamaga</v>
      </c>
      <c r="AD53" s="40" t="str">
        <v>LIM361</v>
      </c>
      <c r="AU53" s="18" t="s">
        <v>4611</v>
      </c>
      <c r="AV53" s="18" t="s">
        <v>4555</v>
      </c>
      <c r="AW53" s="18" t="str">
        <f t="shared" si="13"/>
        <v>$A$294</v>
      </c>
      <c r="AX53" s="18" t="s">
        <v>442</v>
      </c>
      <c r="AY53" s="18"/>
      <c r="AZ53" s="18"/>
      <c r="BA53" s="18"/>
    </row>
    <row r="54" spans="1:53" s="14" customFormat="1" x14ac:dyDescent="0.3">
      <c r="A54" s="13"/>
      <c r="B54" s="13" t="s">
        <v>740</v>
      </c>
      <c r="C54" s="13" t="s">
        <v>741</v>
      </c>
      <c r="D54" s="13" t="s">
        <v>556</v>
      </c>
      <c r="E54" s="35"/>
      <c r="F54" s="35"/>
      <c r="G54" s="35"/>
      <c r="H54" s="35"/>
      <c r="I54" s="4"/>
      <c r="J54" s="35"/>
      <c r="K54" s="4"/>
      <c r="L54" s="35"/>
      <c r="M54" s="4"/>
      <c r="N54" s="35"/>
      <c r="O54" s="4">
        <v>3</v>
      </c>
      <c r="P54" s="35"/>
      <c r="Q54" s="35"/>
      <c r="R54" s="35"/>
      <c r="S54" s="12"/>
      <c r="T54" s="12"/>
      <c r="U54" s="12"/>
      <c r="X54" s="25" t="s">
        <v>21</v>
      </c>
      <c r="Y54" s="25" t="s">
        <v>22</v>
      </c>
      <c r="Z54" s="25" t="s">
        <v>3758</v>
      </c>
      <c r="AA54" s="25" t="s">
        <v>23</v>
      </c>
      <c r="AB54" s="25"/>
      <c r="AC54" s="14" t="str">
        <v>Maruleng</v>
      </c>
      <c r="AD54" s="14" t="str">
        <v>LIM366</v>
      </c>
      <c r="AU54" s="18" t="s">
        <v>4613</v>
      </c>
      <c r="AV54" s="18" t="s">
        <v>4557</v>
      </c>
      <c r="AW54" s="18" t="str">
        <f t="shared" si="13"/>
        <v>$A$398</v>
      </c>
      <c r="AX54" s="18" t="s">
        <v>39</v>
      </c>
      <c r="AY54" s="18"/>
      <c r="AZ54" s="18"/>
      <c r="BA54" s="18"/>
    </row>
    <row r="55" spans="1:53" s="14" customFormat="1" x14ac:dyDescent="0.3">
      <c r="A55" s="11"/>
      <c r="B55" s="11" t="s">
        <v>1020</v>
      </c>
      <c r="C55" s="11" t="s">
        <v>4678</v>
      </c>
      <c r="D55" s="11" t="s">
        <v>556</v>
      </c>
      <c r="E55" s="3">
        <v>0</v>
      </c>
      <c r="F55" s="35"/>
      <c r="G55" s="3">
        <v>0</v>
      </c>
      <c r="H55" s="3"/>
      <c r="I55" s="5" t="str">
        <f t="shared" ref="I55" si="24">IF(AND(ISNUMBER(I56),ISNUMBER(I57)), I56/I57, "")</f>
        <v/>
      </c>
      <c r="J55" s="3"/>
      <c r="K55" s="5" t="str">
        <f t="shared" ref="K55" si="25">IF(AND(ISNUMBER(K56),ISNUMBER(K57)), K56/K57, "")</f>
        <v/>
      </c>
      <c r="L55" s="3"/>
      <c r="M55" s="5" t="str">
        <f t="shared" ref="M55" si="26">IF(AND(ISNUMBER(M56),ISNUMBER(M57)), M56/M57, "")</f>
        <v/>
      </c>
      <c r="N55" s="3">
        <v>0</v>
      </c>
      <c r="O55" s="5" t="str">
        <f t="shared" ref="O55" si="27">IF(AND(ISNUMBER(O56),ISNUMBER(O57)), O56/O57, "")</f>
        <v/>
      </c>
      <c r="P55" s="12"/>
      <c r="Q55" s="12"/>
      <c r="R55" s="12"/>
      <c r="S55" s="12"/>
      <c r="T55" s="12"/>
      <c r="U55" s="12"/>
      <c r="X55" s="25" t="s">
        <v>24</v>
      </c>
      <c r="Y55" s="25" t="s">
        <v>25</v>
      </c>
      <c r="Z55" s="25" t="s">
        <v>524</v>
      </c>
      <c r="AA55" s="25" t="s">
        <v>26</v>
      </c>
      <c r="AB55" s="25"/>
      <c r="AC55" s="14" t="str">
        <v>Modimolle-Mookgopong</v>
      </c>
      <c r="AD55" s="14" t="str">
        <v>LIM368</v>
      </c>
      <c r="AU55" s="18" t="s">
        <v>4614</v>
      </c>
      <c r="AV55" s="18" t="s">
        <v>4575</v>
      </c>
      <c r="AW55" s="18" t="str">
        <f t="shared" si="13"/>
        <v>$A$417</v>
      </c>
      <c r="AX55" s="18" t="s">
        <v>6</v>
      </c>
      <c r="AY55" s="18"/>
      <c r="AZ55" s="18"/>
      <c r="BA55" s="18"/>
    </row>
    <row r="56" spans="1:53" s="14" customFormat="1" x14ac:dyDescent="0.3">
      <c r="A56" s="13"/>
      <c r="B56" s="13" t="s">
        <v>1024</v>
      </c>
      <c r="C56" s="13" t="s">
        <v>4683</v>
      </c>
      <c r="D56" s="13" t="s">
        <v>556</v>
      </c>
      <c r="E56" s="35"/>
      <c r="F56" s="35"/>
      <c r="G56" s="35"/>
      <c r="H56" s="35"/>
      <c r="I56" s="4"/>
      <c r="J56" s="35"/>
      <c r="K56" s="4"/>
      <c r="L56" s="35"/>
      <c r="M56" s="4"/>
      <c r="N56" s="35"/>
      <c r="O56" s="4"/>
      <c r="P56" s="35"/>
      <c r="Q56" s="35"/>
      <c r="R56" s="35"/>
      <c r="S56" s="12"/>
      <c r="T56" s="12"/>
      <c r="U56" s="12"/>
      <c r="X56" s="25" t="s">
        <v>27</v>
      </c>
      <c r="Y56" s="25" t="s">
        <v>28</v>
      </c>
      <c r="Z56" s="25" t="s">
        <v>524</v>
      </c>
      <c r="AA56" s="25" t="s">
        <v>23</v>
      </c>
      <c r="AB56" s="25"/>
      <c r="AC56" s="14" t="str">
        <v>Molemole</v>
      </c>
      <c r="AD56" s="14" t="str">
        <v>LIM471</v>
      </c>
      <c r="AU56" s="18"/>
      <c r="AV56" s="18"/>
      <c r="AW56" s="18"/>
      <c r="AX56" s="18" t="s">
        <v>26</v>
      </c>
      <c r="AY56" s="18"/>
      <c r="AZ56" s="18"/>
      <c r="BA56" s="18"/>
    </row>
    <row r="57" spans="1:53" s="40" customFormat="1" x14ac:dyDescent="0.3">
      <c r="A57" s="13"/>
      <c r="B57" s="13" t="s">
        <v>1026</v>
      </c>
      <c r="C57" s="13" t="s">
        <v>1027</v>
      </c>
      <c r="D57" s="13" t="s">
        <v>556</v>
      </c>
      <c r="E57" s="35"/>
      <c r="F57" s="35"/>
      <c r="G57" s="35"/>
      <c r="H57" s="35"/>
      <c r="I57" s="4"/>
      <c r="J57" s="35"/>
      <c r="K57" s="4"/>
      <c r="L57" s="35"/>
      <c r="M57" s="4"/>
      <c r="N57" s="35"/>
      <c r="O57" s="4"/>
      <c r="P57" s="35"/>
      <c r="Q57" s="35"/>
      <c r="R57" s="35"/>
      <c r="S57" s="12"/>
      <c r="T57" s="12"/>
      <c r="U57" s="12"/>
      <c r="X57" s="25" t="s">
        <v>29</v>
      </c>
      <c r="Y57" s="25" t="s">
        <v>30</v>
      </c>
      <c r="Z57" s="25" t="s">
        <v>524</v>
      </c>
      <c r="AA57" s="25" t="s">
        <v>26</v>
      </c>
      <c r="AB57" s="25"/>
      <c r="AC57" s="40" t="str">
        <v>Musina</v>
      </c>
      <c r="AD57" s="40" t="str">
        <v>LIM472</v>
      </c>
    </row>
    <row r="58" spans="1:53" s="14" customFormat="1" x14ac:dyDescent="0.3">
      <c r="A58" s="11"/>
      <c r="B58" s="11" t="s">
        <v>1824</v>
      </c>
      <c r="C58" s="11" t="s">
        <v>1825</v>
      </c>
      <c r="D58" s="11" t="s">
        <v>556</v>
      </c>
      <c r="E58" s="3">
        <v>0</v>
      </c>
      <c r="F58" s="35"/>
      <c r="G58" s="3" t="s">
        <v>5006</v>
      </c>
      <c r="H58" s="3"/>
      <c r="I58" s="5" t="str">
        <f>IF(AND(ISNUMBER(I59),ISNUMBER(I60)), I59/I60, "")</f>
        <v/>
      </c>
      <c r="J58" s="3"/>
      <c r="K58" s="5" t="str">
        <f>IF(AND(ISNUMBER(K59),ISNUMBER(K60)), K59/K60, "")</f>
        <v/>
      </c>
      <c r="L58" s="3"/>
      <c r="M58" s="5" t="str">
        <f>IF(AND(ISNUMBER(M59),ISNUMBER(M60)), M59/M60, "")</f>
        <v/>
      </c>
      <c r="N58" s="3">
        <v>0</v>
      </c>
      <c r="O58" s="5" t="str">
        <f>IF(AND(ISNUMBER(O59),ISNUMBER(O60)), O59/O60, "")</f>
        <v/>
      </c>
      <c r="P58" s="12"/>
      <c r="Q58" s="12"/>
      <c r="R58" s="12"/>
      <c r="S58" s="12"/>
      <c r="T58" s="12"/>
      <c r="U58" s="12"/>
      <c r="X58" s="25" t="s">
        <v>31</v>
      </c>
      <c r="Y58" s="25" t="s">
        <v>32</v>
      </c>
      <c r="Z58" s="25" t="s">
        <v>524</v>
      </c>
      <c r="AA58" s="25" t="s">
        <v>11</v>
      </c>
      <c r="AB58" s="25"/>
      <c r="AC58" s="14" t="str">
        <v>Thabazimbi</v>
      </c>
      <c r="AD58" s="14" t="str">
        <v>LIM473</v>
      </c>
    </row>
    <row r="59" spans="1:53" s="14" customFormat="1" x14ac:dyDescent="0.3">
      <c r="A59" s="13"/>
      <c r="B59" s="13" t="s">
        <v>1832</v>
      </c>
      <c r="C59" s="13" t="s">
        <v>1833</v>
      </c>
      <c r="D59" s="13" t="s">
        <v>556</v>
      </c>
      <c r="E59" s="35"/>
      <c r="F59" s="35"/>
      <c r="G59" s="35"/>
      <c r="H59" s="35"/>
      <c r="I59" s="4"/>
      <c r="J59" s="35"/>
      <c r="K59" s="4"/>
      <c r="L59" s="35"/>
      <c r="M59" s="4"/>
      <c r="N59" s="35"/>
      <c r="O59" s="4"/>
      <c r="P59" s="35"/>
      <c r="Q59" s="35"/>
      <c r="R59" s="35"/>
      <c r="S59" s="12"/>
      <c r="T59" s="12"/>
      <c r="U59" s="12"/>
      <c r="X59" s="25" t="s">
        <v>33</v>
      </c>
      <c r="Y59" s="25" t="s">
        <v>34</v>
      </c>
      <c r="Z59" s="25" t="s">
        <v>524</v>
      </c>
      <c r="AA59" s="25" t="s">
        <v>26</v>
      </c>
      <c r="AB59" s="25"/>
    </row>
    <row r="60" spans="1:53" s="14" customFormat="1" x14ac:dyDescent="0.3">
      <c r="A60" s="13"/>
      <c r="B60" s="13" t="s">
        <v>1837</v>
      </c>
      <c r="C60" s="13" t="s">
        <v>1838</v>
      </c>
      <c r="D60" s="13" t="s">
        <v>556</v>
      </c>
      <c r="E60" s="35"/>
      <c r="F60" s="35"/>
      <c r="G60" s="35"/>
      <c r="H60" s="35"/>
      <c r="I60" s="4"/>
      <c r="J60" s="35"/>
      <c r="K60" s="4"/>
      <c r="L60" s="35"/>
      <c r="M60" s="4"/>
      <c r="N60" s="35"/>
      <c r="O60" s="4"/>
      <c r="P60" s="35"/>
      <c r="Q60" s="35"/>
      <c r="R60" s="35"/>
      <c r="S60" s="12"/>
      <c r="T60" s="12"/>
      <c r="U60" s="12"/>
      <c r="X60" s="25" t="s">
        <v>438</v>
      </c>
      <c r="Y60" s="25" t="s">
        <v>439</v>
      </c>
      <c r="Z60" s="25" t="s">
        <v>524</v>
      </c>
      <c r="AA60" s="25" t="s">
        <v>23</v>
      </c>
      <c r="AB60" s="25"/>
    </row>
    <row r="61" spans="1:53" s="40" customFormat="1" x14ac:dyDescent="0.3">
      <c r="A61" s="11"/>
      <c r="B61" s="11" t="s">
        <v>1841</v>
      </c>
      <c r="C61" s="11" t="s">
        <v>1842</v>
      </c>
      <c r="D61" s="11" t="s">
        <v>556</v>
      </c>
      <c r="E61" s="53" t="s">
        <v>5007</v>
      </c>
      <c r="F61" s="35"/>
      <c r="G61" s="3" t="s">
        <v>5008</v>
      </c>
      <c r="H61" s="3"/>
      <c r="I61" s="5" t="str">
        <f>IF(AND(ISNUMBER(I62),ISNUMBER(I63)), I62+I63, "")</f>
        <v/>
      </c>
      <c r="J61" s="3"/>
      <c r="K61" s="5" t="str">
        <f>IF(AND(ISNUMBER(K62),ISNUMBER(K63)), K62+K63, "")</f>
        <v/>
      </c>
      <c r="L61" s="3"/>
      <c r="M61" s="5" t="str">
        <f>IF(AND(ISNUMBER(M62),ISNUMBER(M63)), M62+M63, "")</f>
        <v/>
      </c>
      <c r="N61" s="3" t="s">
        <v>5012</v>
      </c>
      <c r="O61" s="5">
        <f>IF(AND(ISNUMBER(O62),ISNUMBER(O63)), O62+O63, "")</f>
        <v>1154.2</v>
      </c>
      <c r="P61" s="12"/>
      <c r="Q61" s="12"/>
      <c r="R61" s="12"/>
      <c r="S61" s="12"/>
      <c r="T61" s="12"/>
      <c r="U61" s="12"/>
      <c r="X61" s="25" t="s">
        <v>35</v>
      </c>
      <c r="Y61" s="25" t="s">
        <v>36</v>
      </c>
      <c r="Z61" s="25" t="s">
        <v>524</v>
      </c>
      <c r="AA61" s="25" t="s">
        <v>16</v>
      </c>
      <c r="AB61" s="25"/>
    </row>
    <row r="62" spans="1:53" s="14" customFormat="1" x14ac:dyDescent="0.3">
      <c r="A62" s="13"/>
      <c r="B62" s="13" t="s">
        <v>1850</v>
      </c>
      <c r="C62" s="13" t="s">
        <v>1851</v>
      </c>
      <c r="D62" s="13" t="s">
        <v>556</v>
      </c>
      <c r="E62" s="35"/>
      <c r="F62" s="35"/>
      <c r="G62" s="35"/>
      <c r="H62" s="35"/>
      <c r="I62" s="4"/>
      <c r="J62" s="35"/>
      <c r="K62" s="4"/>
      <c r="L62" s="35"/>
      <c r="M62" s="4"/>
      <c r="N62" s="35"/>
      <c r="O62" s="4">
        <v>192</v>
      </c>
      <c r="P62" s="35"/>
      <c r="Q62" s="35"/>
      <c r="R62" s="35"/>
      <c r="S62" s="12"/>
      <c r="T62" s="12"/>
      <c r="U62" s="12"/>
      <c r="X62" s="25" t="s">
        <v>37</v>
      </c>
      <c r="Y62" s="25" t="s">
        <v>38</v>
      </c>
      <c r="Z62" s="25" t="s">
        <v>525</v>
      </c>
      <c r="AA62" s="25" t="s">
        <v>39</v>
      </c>
      <c r="AB62" s="25"/>
    </row>
    <row r="63" spans="1:53" s="14" customFormat="1" x14ac:dyDescent="0.3">
      <c r="A63" s="13"/>
      <c r="B63" s="13" t="s">
        <v>1854</v>
      </c>
      <c r="C63" s="13" t="s">
        <v>1855</v>
      </c>
      <c r="D63" s="13" t="s">
        <v>556</v>
      </c>
      <c r="E63" s="35"/>
      <c r="F63" s="35"/>
      <c r="G63" s="35"/>
      <c r="H63" s="35"/>
      <c r="I63" s="4"/>
      <c r="J63" s="35"/>
      <c r="K63" s="4"/>
      <c r="L63" s="35"/>
      <c r="M63" s="4"/>
      <c r="N63" s="35"/>
      <c r="O63" s="4">
        <v>962.2</v>
      </c>
      <c r="P63" s="35"/>
      <c r="Q63" s="35"/>
      <c r="R63" s="35"/>
      <c r="S63" s="12"/>
      <c r="T63" s="12"/>
      <c r="U63" s="12"/>
      <c r="X63" s="25" t="s">
        <v>40</v>
      </c>
      <c r="Y63" s="25" t="s">
        <v>41</v>
      </c>
      <c r="Z63" s="25" t="s">
        <v>524</v>
      </c>
      <c r="AA63" s="25" t="s">
        <v>26</v>
      </c>
      <c r="AB63" s="25"/>
    </row>
    <row r="64" spans="1:53" s="14" customFormat="1" x14ac:dyDescent="0.3">
      <c r="A64" s="11"/>
      <c r="B64" s="11" t="s">
        <v>1876</v>
      </c>
      <c r="C64" s="11" t="s">
        <v>4483</v>
      </c>
      <c r="D64" s="11" t="s">
        <v>556</v>
      </c>
      <c r="E64" s="52">
        <v>1</v>
      </c>
      <c r="F64" s="35"/>
      <c r="G64" s="52">
        <v>1</v>
      </c>
      <c r="H64" s="52"/>
      <c r="I64" s="5" t="str">
        <f>IF(AND(ISNUMBER(I65),ISNUMBER(I66)), I65/I66, "")</f>
        <v/>
      </c>
      <c r="J64" s="52"/>
      <c r="K64" s="5" t="str">
        <f>IF(AND(ISNUMBER(K65),ISNUMBER(K66)), K65/K66, "")</f>
        <v/>
      </c>
      <c r="L64" s="52"/>
      <c r="M64" s="5" t="str">
        <f>IF(AND(ISNUMBER(M65),ISNUMBER(M66)), M65/M66, "")</f>
        <v/>
      </c>
      <c r="N64" s="52">
        <v>1</v>
      </c>
      <c r="O64" s="5">
        <f>IF(AND(ISNUMBER(O65),ISNUMBER(O66)), O65/O66, "")</f>
        <v>1</v>
      </c>
      <c r="P64" s="12"/>
      <c r="Q64" s="12"/>
      <c r="R64" s="12"/>
      <c r="S64" s="12"/>
      <c r="T64" s="12"/>
      <c r="U64" s="12"/>
      <c r="X64" s="25" t="s">
        <v>42</v>
      </c>
      <c r="Y64" s="25" t="s">
        <v>43</v>
      </c>
      <c r="Z64" s="25" t="s">
        <v>526</v>
      </c>
      <c r="AA64" s="25" t="s">
        <v>16</v>
      </c>
      <c r="AB64" s="25"/>
    </row>
    <row r="65" spans="1:28" s="40" customFormat="1" x14ac:dyDescent="0.3">
      <c r="A65" s="13"/>
      <c r="B65" s="13" t="s">
        <v>1881</v>
      </c>
      <c r="C65" s="13" t="s">
        <v>4484</v>
      </c>
      <c r="D65" s="13" t="s">
        <v>556</v>
      </c>
      <c r="E65" s="35"/>
      <c r="F65" s="35"/>
      <c r="G65" s="35"/>
      <c r="H65" s="35"/>
      <c r="I65" s="4"/>
      <c r="J65" s="35"/>
      <c r="K65" s="4"/>
      <c r="L65" s="35"/>
      <c r="M65" s="4"/>
      <c r="N65" s="35"/>
      <c r="O65" s="4">
        <v>6</v>
      </c>
      <c r="P65" s="35"/>
      <c r="Q65" s="35"/>
      <c r="R65" s="35"/>
      <c r="S65" s="12"/>
      <c r="T65" s="12"/>
      <c r="U65" s="12"/>
      <c r="X65" s="25" t="s">
        <v>440</v>
      </c>
      <c r="Y65" s="25" t="s">
        <v>441</v>
      </c>
      <c r="Z65" s="25" t="s">
        <v>3758</v>
      </c>
      <c r="AA65" s="25" t="s">
        <v>442</v>
      </c>
      <c r="AB65" s="25"/>
    </row>
    <row r="66" spans="1:28" s="14" customFormat="1" x14ac:dyDescent="0.3">
      <c r="A66" s="13"/>
      <c r="B66" s="13" t="s">
        <v>1885</v>
      </c>
      <c r="C66" s="13" t="s">
        <v>1886</v>
      </c>
      <c r="D66" s="13" t="s">
        <v>556</v>
      </c>
      <c r="E66" s="35"/>
      <c r="F66" s="35"/>
      <c r="G66" s="35"/>
      <c r="H66" s="35"/>
      <c r="I66" s="4"/>
      <c r="J66" s="35"/>
      <c r="K66" s="4"/>
      <c r="L66" s="35"/>
      <c r="M66" s="4"/>
      <c r="N66" s="35"/>
      <c r="O66" s="4">
        <v>6</v>
      </c>
      <c r="P66" s="35"/>
      <c r="Q66" s="35"/>
      <c r="R66" s="35"/>
      <c r="S66" s="12"/>
      <c r="T66" s="12"/>
      <c r="U66" s="12"/>
      <c r="X66" s="25" t="s">
        <v>44</v>
      </c>
      <c r="Y66" s="25" t="s">
        <v>45</v>
      </c>
      <c r="Z66" s="25" t="s">
        <v>524</v>
      </c>
      <c r="AA66" s="25" t="s">
        <v>26</v>
      </c>
      <c r="AB66" s="25"/>
    </row>
    <row r="67" spans="1:28" s="14" customFormat="1" x14ac:dyDescent="0.3">
      <c r="A67" s="11"/>
      <c r="B67" s="11" t="s">
        <v>1940</v>
      </c>
      <c r="C67" s="11" t="s">
        <v>1941</v>
      </c>
      <c r="D67" s="11" t="s">
        <v>556</v>
      </c>
      <c r="E67" s="3"/>
      <c r="F67" s="35"/>
      <c r="G67" s="3"/>
      <c r="H67" s="3"/>
      <c r="I67" s="5" t="str">
        <f>IF(AND(ISNUMBER(I68),ISNUMBER(I69)), I68+I69, "")</f>
        <v/>
      </c>
      <c r="J67" s="3"/>
      <c r="K67" s="5" t="str">
        <f>IF(AND(ISNUMBER(K68),ISNUMBER(K69)), K68+K69, "")</f>
        <v/>
      </c>
      <c r="L67" s="3"/>
      <c r="M67" s="5" t="str">
        <f>IF(AND(ISNUMBER(M68),ISNUMBER(M69)), M68+M69, "")</f>
        <v/>
      </c>
      <c r="N67" s="3"/>
      <c r="O67" s="5" t="str">
        <f>IF(AND(ISNUMBER(O84),ISNUMBER(#REF!)), O84+#REF!, "")</f>
        <v/>
      </c>
      <c r="P67" s="12"/>
      <c r="Q67" s="12"/>
      <c r="R67" s="12"/>
      <c r="S67" s="12"/>
      <c r="T67" s="12"/>
      <c r="U67" s="12"/>
      <c r="X67" s="25" t="s">
        <v>46</v>
      </c>
      <c r="Y67" s="25" t="s">
        <v>47</v>
      </c>
      <c r="Z67" s="25" t="s">
        <v>525</v>
      </c>
      <c r="AA67" s="25" t="s">
        <v>26</v>
      </c>
      <c r="AB67" s="25"/>
    </row>
    <row r="68" spans="1:28" s="14" customFormat="1" x14ac:dyDescent="0.3">
      <c r="A68" s="13"/>
      <c r="B68" s="13" t="s">
        <v>1946</v>
      </c>
      <c r="C68" s="13" t="s">
        <v>1947</v>
      </c>
      <c r="D68" s="13" t="s">
        <v>556</v>
      </c>
      <c r="E68" s="35"/>
      <c r="F68" s="35"/>
      <c r="G68" s="35"/>
      <c r="H68" s="35"/>
      <c r="I68" s="4"/>
      <c r="J68" s="35"/>
      <c r="K68" s="4"/>
      <c r="L68" s="35"/>
      <c r="M68" s="4"/>
      <c r="N68" s="35"/>
      <c r="O68" s="14" t="s">
        <v>5019</v>
      </c>
      <c r="P68" s="35"/>
      <c r="Q68" s="35"/>
      <c r="R68" s="35"/>
      <c r="S68" s="12"/>
      <c r="T68" s="12"/>
      <c r="U68" s="12"/>
      <c r="X68" s="25" t="s">
        <v>443</v>
      </c>
      <c r="Y68" s="25" t="s">
        <v>444</v>
      </c>
      <c r="Z68" s="25" t="s">
        <v>525</v>
      </c>
      <c r="AA68" s="25" t="s">
        <v>23</v>
      </c>
      <c r="AB68" s="25"/>
    </row>
    <row r="69" spans="1:28" s="40" customFormat="1" x14ac:dyDescent="0.3">
      <c r="A69" s="13"/>
      <c r="B69" s="13" t="s">
        <v>1950</v>
      </c>
      <c r="C69" s="13" t="s">
        <v>1951</v>
      </c>
      <c r="D69" s="13" t="s">
        <v>556</v>
      </c>
      <c r="E69" s="35"/>
      <c r="F69" s="35"/>
      <c r="G69" s="35"/>
      <c r="H69" s="35"/>
      <c r="I69" s="4"/>
      <c r="J69" s="35"/>
      <c r="K69" s="4"/>
      <c r="L69" s="35"/>
      <c r="M69" s="4"/>
      <c r="N69" s="35"/>
      <c r="P69" s="35"/>
      <c r="Q69" s="35"/>
      <c r="R69" s="35"/>
      <c r="S69" s="12"/>
      <c r="T69" s="12"/>
      <c r="U69" s="12"/>
      <c r="X69" s="25" t="s">
        <v>48</v>
      </c>
      <c r="Y69" s="25" t="s">
        <v>49</v>
      </c>
      <c r="Z69" s="25" t="s">
        <v>524</v>
      </c>
      <c r="AA69" s="25" t="s">
        <v>26</v>
      </c>
      <c r="AB69" s="25"/>
    </row>
    <row r="70" spans="1:28" s="14" customFormat="1" x14ac:dyDescent="0.3">
      <c r="A70" s="11"/>
      <c r="B70" s="11" t="s">
        <v>1972</v>
      </c>
      <c r="C70" s="11" t="s">
        <v>1973</v>
      </c>
      <c r="D70" s="11" t="s">
        <v>556</v>
      </c>
      <c r="E70" s="3"/>
      <c r="F70" s="35"/>
      <c r="G70" s="3"/>
      <c r="H70" s="3"/>
      <c r="I70" s="5" t="str">
        <f>IF(AND(ISNUMBER(I71),ISNUMBER(I72)), I71+I72, "")</f>
        <v/>
      </c>
      <c r="J70" s="3"/>
      <c r="K70" s="5" t="str">
        <f>IF(AND(ISNUMBER(K71),ISNUMBER(K72)), K71+K72, "")</f>
        <v/>
      </c>
      <c r="L70" s="3"/>
      <c r="M70" s="5" t="str">
        <f>IF(AND(ISNUMBER(M71),ISNUMBER(M72)), M71+M72, "")</f>
        <v/>
      </c>
      <c r="N70" s="3"/>
      <c r="O70" s="5" t="str">
        <f>IF(AND(ISNUMBER(O71),ISNUMBER(O72)), O71+O72, "")</f>
        <v/>
      </c>
      <c r="P70" s="12"/>
      <c r="Q70" s="12"/>
      <c r="R70" s="12"/>
      <c r="S70" s="12"/>
      <c r="T70" s="12"/>
      <c r="U70" s="12"/>
      <c r="X70" s="25" t="s">
        <v>50</v>
      </c>
      <c r="Y70" s="25" t="s">
        <v>51</v>
      </c>
      <c r="Z70" s="25" t="s">
        <v>525</v>
      </c>
      <c r="AA70" s="25" t="s">
        <v>26</v>
      </c>
      <c r="AB70" s="25"/>
    </row>
    <row r="71" spans="1:28" s="14" customFormat="1" x14ac:dyDescent="0.3">
      <c r="A71" s="13"/>
      <c r="B71" s="13" t="s">
        <v>1978</v>
      </c>
      <c r="C71" s="13" t="s">
        <v>1979</v>
      </c>
      <c r="D71" s="13" t="s">
        <v>556</v>
      </c>
      <c r="E71" s="35"/>
      <c r="F71" s="35"/>
      <c r="G71" s="35"/>
      <c r="H71" s="35"/>
      <c r="I71" s="4"/>
      <c r="J71" s="35"/>
      <c r="K71" s="4"/>
      <c r="L71" s="35"/>
      <c r="M71" s="4"/>
      <c r="N71" s="35"/>
      <c r="O71" s="4" t="s">
        <v>5019</v>
      </c>
      <c r="P71" s="35"/>
      <c r="Q71" s="35"/>
      <c r="R71" s="35"/>
      <c r="S71" s="12"/>
      <c r="T71" s="12"/>
      <c r="U71" s="12"/>
      <c r="X71" s="25" t="s">
        <v>445</v>
      </c>
      <c r="Y71" s="25" t="s">
        <v>446</v>
      </c>
      <c r="Z71" s="25" t="s">
        <v>524</v>
      </c>
      <c r="AA71" s="25" t="s">
        <v>442</v>
      </c>
      <c r="AB71" s="25"/>
    </row>
    <row r="72" spans="1:28" s="14" customFormat="1" x14ac:dyDescent="0.3">
      <c r="A72" s="13"/>
      <c r="B72" s="13" t="s">
        <v>1981</v>
      </c>
      <c r="C72" s="13" t="s">
        <v>1982</v>
      </c>
      <c r="D72" s="13" t="s">
        <v>556</v>
      </c>
      <c r="E72" s="35"/>
      <c r="F72" s="35"/>
      <c r="G72" s="35"/>
      <c r="H72" s="35"/>
      <c r="I72" s="4"/>
      <c r="J72" s="35"/>
      <c r="K72" s="4"/>
      <c r="L72" s="35"/>
      <c r="M72" s="4"/>
      <c r="N72" s="35"/>
      <c r="O72" s="4" t="s">
        <v>5019</v>
      </c>
      <c r="P72" s="35"/>
      <c r="Q72" s="35"/>
      <c r="R72" s="35"/>
      <c r="S72" s="12"/>
      <c r="T72" s="12"/>
      <c r="U72" s="12"/>
      <c r="X72" s="25" t="s">
        <v>52</v>
      </c>
      <c r="Y72" s="25" t="s">
        <v>53</v>
      </c>
      <c r="Z72" s="25" t="s">
        <v>525</v>
      </c>
      <c r="AA72" s="25" t="s">
        <v>16</v>
      </c>
      <c r="AB72" s="25"/>
    </row>
    <row r="73" spans="1:28" s="40" customFormat="1" x14ac:dyDescent="0.3">
      <c r="A73" s="11"/>
      <c r="B73" s="11" t="s">
        <v>2004</v>
      </c>
      <c r="C73" s="11" t="s">
        <v>2005</v>
      </c>
      <c r="D73" s="11" t="s">
        <v>556</v>
      </c>
      <c r="E73" s="3"/>
      <c r="F73" s="35"/>
      <c r="G73" s="3"/>
      <c r="H73" s="3"/>
      <c r="I73" s="5" t="str">
        <f>IF(AND(ISNUMBER(I74),ISNUMBER(I75)), I74/I75, "")</f>
        <v/>
      </c>
      <c r="J73" s="3"/>
      <c r="K73" s="5" t="str">
        <f>IF(AND(ISNUMBER(K74),ISNUMBER(K75)), K74/K75, "")</f>
        <v/>
      </c>
      <c r="L73" s="3"/>
      <c r="M73" s="5" t="str">
        <f>IF(AND(ISNUMBER(M74),ISNUMBER(M75)), M74/M75, "")</f>
        <v/>
      </c>
      <c r="N73" s="3"/>
      <c r="O73" s="5" t="str">
        <f>IF(AND(ISNUMBER(O74),ISNUMBER(O75)), O74/O75, "")</f>
        <v/>
      </c>
      <c r="P73" s="12"/>
      <c r="Q73" s="12"/>
      <c r="R73" s="12"/>
      <c r="S73" s="12"/>
      <c r="T73" s="12"/>
      <c r="U73" s="12"/>
      <c r="X73" s="25" t="s">
        <v>447</v>
      </c>
      <c r="Y73" s="25" t="s">
        <v>448</v>
      </c>
      <c r="Z73" s="25" t="s">
        <v>526</v>
      </c>
      <c r="AA73" s="25" t="s">
        <v>26</v>
      </c>
      <c r="AB73" s="25"/>
    </row>
    <row r="74" spans="1:28" s="14" customFormat="1" x14ac:dyDescent="0.3">
      <c r="A74" s="13"/>
      <c r="B74" s="13" t="s">
        <v>2013</v>
      </c>
      <c r="C74" s="13" t="s">
        <v>2014</v>
      </c>
      <c r="D74" s="13" t="s">
        <v>556</v>
      </c>
      <c r="E74" s="35"/>
      <c r="F74" s="35"/>
      <c r="G74" s="35"/>
      <c r="H74" s="35"/>
      <c r="I74" s="4"/>
      <c r="J74" s="35"/>
      <c r="K74" s="4"/>
      <c r="L74" s="35"/>
      <c r="M74" s="4"/>
      <c r="N74" s="35"/>
      <c r="O74" s="4" t="s">
        <v>5019</v>
      </c>
      <c r="P74" s="35"/>
      <c r="Q74" s="35"/>
      <c r="R74" s="35"/>
      <c r="S74" s="12"/>
      <c r="T74" s="12"/>
      <c r="U74" s="12"/>
      <c r="X74" s="25" t="s">
        <v>449</v>
      </c>
      <c r="Y74" s="25" t="s">
        <v>450</v>
      </c>
      <c r="Z74" s="25" t="s">
        <v>526</v>
      </c>
      <c r="AA74" s="25" t="s">
        <v>89</v>
      </c>
      <c r="AB74" s="25"/>
    </row>
    <row r="75" spans="1:28" s="14" customFormat="1" x14ac:dyDescent="0.3">
      <c r="A75" s="13"/>
      <c r="B75" s="13" t="s">
        <v>2018</v>
      </c>
      <c r="C75" s="13" t="s">
        <v>2019</v>
      </c>
      <c r="D75" s="13" t="s">
        <v>556</v>
      </c>
      <c r="E75" s="35"/>
      <c r="F75" s="35"/>
      <c r="G75" s="35"/>
      <c r="H75" s="35"/>
      <c r="I75" s="4"/>
      <c r="J75" s="35"/>
      <c r="K75" s="4"/>
      <c r="L75" s="35"/>
      <c r="M75" s="4"/>
      <c r="N75" s="35"/>
      <c r="O75" s="4" t="s">
        <v>5019</v>
      </c>
      <c r="P75" s="35"/>
      <c r="Q75" s="35"/>
      <c r="R75" s="35"/>
      <c r="S75" s="12"/>
      <c r="T75" s="12"/>
      <c r="U75" s="12"/>
      <c r="X75" s="25" t="s">
        <v>451</v>
      </c>
      <c r="Y75" s="25" t="s">
        <v>452</v>
      </c>
      <c r="Z75" s="25" t="s">
        <v>526</v>
      </c>
      <c r="AA75" s="25" t="s">
        <v>89</v>
      </c>
      <c r="AB75" s="25"/>
    </row>
    <row r="76" spans="1:28" s="14" customFormat="1" x14ac:dyDescent="0.3">
      <c r="A76" s="11"/>
      <c r="B76" s="11" t="s">
        <v>2040</v>
      </c>
      <c r="C76" s="11" t="s">
        <v>2041</v>
      </c>
      <c r="D76" s="11" t="s">
        <v>556</v>
      </c>
      <c r="E76" s="3"/>
      <c r="F76" s="35"/>
      <c r="G76" s="3"/>
      <c r="H76" s="3"/>
      <c r="I76" s="5" t="str">
        <f>IF(AND(ISNUMBER(I77),ISNUMBER(I78)), I77/I78, "")</f>
        <v/>
      </c>
      <c r="J76" s="3"/>
      <c r="K76" s="5" t="str">
        <f>IF(AND(ISNUMBER(K77),ISNUMBER(K78)), K77/K78, "")</f>
        <v/>
      </c>
      <c r="L76" s="3"/>
      <c r="M76" s="5" t="str">
        <f>IF(AND(ISNUMBER(M77),ISNUMBER(M78)), M77/M78, "")</f>
        <v/>
      </c>
      <c r="N76" s="3"/>
      <c r="O76" s="5" t="str">
        <f>IF(AND(ISNUMBER(O77),ISNUMBER(O78)), O77/O78, "")</f>
        <v/>
      </c>
      <c r="P76" s="12"/>
      <c r="Q76" s="12"/>
      <c r="R76" s="12"/>
      <c r="S76" s="12"/>
      <c r="T76" s="12"/>
      <c r="U76" s="12"/>
      <c r="X76" s="25" t="s">
        <v>54</v>
      </c>
      <c r="Y76" s="25" t="s">
        <v>55</v>
      </c>
      <c r="Z76" s="25" t="s">
        <v>3758</v>
      </c>
      <c r="AA76" s="25" t="s">
        <v>39</v>
      </c>
      <c r="AB76" s="25"/>
    </row>
    <row r="77" spans="1:28" s="40" customFormat="1" x14ac:dyDescent="0.3">
      <c r="A77" s="13"/>
      <c r="B77" s="13" t="s">
        <v>2046</v>
      </c>
      <c r="C77" s="13" t="s">
        <v>2047</v>
      </c>
      <c r="D77" s="13" t="s">
        <v>556</v>
      </c>
      <c r="E77" s="35"/>
      <c r="F77" s="35"/>
      <c r="G77" s="35"/>
      <c r="H77" s="35"/>
      <c r="I77" s="4"/>
      <c r="J77" s="35"/>
      <c r="K77" s="4"/>
      <c r="L77" s="35"/>
      <c r="M77" s="4"/>
      <c r="N77" s="35"/>
      <c r="O77" s="4" t="s">
        <v>5019</v>
      </c>
      <c r="P77" s="35"/>
      <c r="Q77" s="35"/>
      <c r="R77" s="35"/>
      <c r="S77" s="12"/>
      <c r="T77" s="12"/>
      <c r="U77" s="12"/>
      <c r="X77" s="25" t="s">
        <v>453</v>
      </c>
      <c r="Y77" s="25" t="s">
        <v>454</v>
      </c>
      <c r="Z77" s="25" t="s">
        <v>3758</v>
      </c>
      <c r="AA77" s="25" t="s">
        <v>442</v>
      </c>
      <c r="AB77" s="25"/>
    </row>
    <row r="78" spans="1:28" s="14" customFormat="1" x14ac:dyDescent="0.3">
      <c r="A78" s="13"/>
      <c r="B78" s="13" t="s">
        <v>2051</v>
      </c>
      <c r="C78" s="13" t="s">
        <v>2052</v>
      </c>
      <c r="D78" s="13" t="s">
        <v>556</v>
      </c>
      <c r="E78" s="35"/>
      <c r="F78" s="35"/>
      <c r="G78" s="35"/>
      <c r="H78" s="35"/>
      <c r="I78" s="4"/>
      <c r="J78" s="35"/>
      <c r="K78" s="4"/>
      <c r="L78" s="35"/>
      <c r="M78" s="4"/>
      <c r="N78" s="35"/>
      <c r="O78" s="4" t="s">
        <v>5019</v>
      </c>
      <c r="P78" s="35"/>
      <c r="Q78" s="35"/>
      <c r="R78" s="35"/>
      <c r="S78" s="12"/>
      <c r="T78" s="12"/>
      <c r="U78" s="12"/>
      <c r="X78" s="25" t="s">
        <v>455</v>
      </c>
      <c r="Y78" s="25" t="s">
        <v>456</v>
      </c>
      <c r="Z78" s="25" t="s">
        <v>526</v>
      </c>
      <c r="AA78" s="25" t="s">
        <v>89</v>
      </c>
      <c r="AB78" s="25"/>
    </row>
    <row r="79" spans="1:28" s="14" customFormat="1" x14ac:dyDescent="0.3">
      <c r="A79" s="11"/>
      <c r="B79" s="11" t="s">
        <v>2356</v>
      </c>
      <c r="C79" s="11" t="s">
        <v>2357</v>
      </c>
      <c r="D79" s="11" t="s">
        <v>556</v>
      </c>
      <c r="E79" s="3"/>
      <c r="F79" s="35"/>
      <c r="G79" s="3"/>
      <c r="H79" s="3"/>
      <c r="I79" s="5" t="str">
        <f>IF(AND(ISNUMBER(I80),ISNUMBER(I81)), I80/I81, "")</f>
        <v/>
      </c>
      <c r="J79" s="3"/>
      <c r="K79" s="5" t="str">
        <f>IF(AND(ISNUMBER(K80),ISNUMBER(K81)), K80/K81, "")</f>
        <v/>
      </c>
      <c r="L79" s="3"/>
      <c r="M79" s="5" t="str">
        <f>IF(AND(ISNUMBER(M80),ISNUMBER(M81)), M80/M81, "")</f>
        <v/>
      </c>
      <c r="N79" s="3"/>
      <c r="O79" s="5" t="str">
        <f>IF(AND(ISNUMBER(O80),ISNUMBER(O81)), O80/O81, "")</f>
        <v/>
      </c>
      <c r="P79" s="12"/>
      <c r="Q79" s="12"/>
      <c r="R79" s="12"/>
      <c r="S79" s="12"/>
      <c r="T79" s="12"/>
      <c r="U79" s="12"/>
      <c r="X79" s="25" t="s">
        <v>457</v>
      </c>
      <c r="Y79" s="25" t="s">
        <v>458</v>
      </c>
      <c r="Z79" s="25" t="s">
        <v>524</v>
      </c>
      <c r="AA79" s="25" t="s">
        <v>23</v>
      </c>
      <c r="AB79" s="25"/>
    </row>
    <row r="80" spans="1:28" s="14" customFormat="1" x14ac:dyDescent="0.3">
      <c r="A80" s="13"/>
      <c r="B80" s="13" t="s">
        <v>2365</v>
      </c>
      <c r="C80" s="13" t="s">
        <v>2366</v>
      </c>
      <c r="D80" s="13" t="s">
        <v>556</v>
      </c>
      <c r="E80" s="35"/>
      <c r="F80" s="35"/>
      <c r="G80" s="35"/>
      <c r="H80" s="35"/>
      <c r="I80" s="4"/>
      <c r="J80" s="35"/>
      <c r="K80" s="4"/>
      <c r="L80" s="35"/>
      <c r="M80" s="4"/>
      <c r="N80" s="35"/>
      <c r="O80" s="4" t="s">
        <v>5019</v>
      </c>
      <c r="P80" s="35"/>
      <c r="Q80" s="35"/>
      <c r="R80" s="35"/>
      <c r="S80" s="12"/>
      <c r="T80" s="12"/>
      <c r="U80" s="12"/>
      <c r="X80" s="25" t="s">
        <v>56</v>
      </c>
      <c r="Y80" s="25" t="s">
        <v>57</v>
      </c>
      <c r="Z80" s="25" t="s">
        <v>524</v>
      </c>
      <c r="AA80" s="25" t="s">
        <v>11</v>
      </c>
      <c r="AB80" s="25"/>
    </row>
    <row r="81" spans="1:28" s="40" customFormat="1" x14ac:dyDescent="0.3">
      <c r="A81" s="13"/>
      <c r="B81" s="13" t="s">
        <v>2369</v>
      </c>
      <c r="C81" s="13" t="s">
        <v>2370</v>
      </c>
      <c r="D81" s="13" t="s">
        <v>556</v>
      </c>
      <c r="E81" s="35"/>
      <c r="F81" s="35"/>
      <c r="G81" s="35"/>
      <c r="H81" s="35"/>
      <c r="I81" s="4"/>
      <c r="J81" s="35"/>
      <c r="K81" s="4"/>
      <c r="L81" s="35"/>
      <c r="M81" s="4"/>
      <c r="N81" s="35"/>
      <c r="O81" s="4" t="s">
        <v>5019</v>
      </c>
      <c r="P81" s="35"/>
      <c r="Q81" s="35"/>
      <c r="R81" s="35"/>
      <c r="S81" s="12"/>
      <c r="T81" s="12"/>
      <c r="U81" s="12"/>
      <c r="X81" s="25" t="s">
        <v>58</v>
      </c>
      <c r="Y81" s="25" t="s">
        <v>59</v>
      </c>
      <c r="Z81" s="25" t="s">
        <v>524</v>
      </c>
      <c r="AA81" s="25" t="s">
        <v>6</v>
      </c>
      <c r="AB81" s="25"/>
    </row>
    <row r="82" spans="1:28" s="14" customFormat="1" ht="28.8" x14ac:dyDescent="0.3">
      <c r="A82" s="11"/>
      <c r="B82" s="11" t="s">
        <v>2401</v>
      </c>
      <c r="C82" s="11" t="s">
        <v>2402</v>
      </c>
      <c r="D82" s="11" t="s">
        <v>556</v>
      </c>
      <c r="E82" s="3">
        <v>302145404</v>
      </c>
      <c r="F82" s="35"/>
      <c r="G82" s="3">
        <v>2071290</v>
      </c>
      <c r="H82" s="3"/>
      <c r="I82" s="5" t="str">
        <f>IF(AND(ISNUMBER(I83),ISNUMBER(I84)), I83/I84, "")</f>
        <v/>
      </c>
      <c r="J82" s="3"/>
      <c r="K82" s="5" t="str">
        <f>IF(AND(ISNUMBER(K83),ISNUMBER(K84)), K83/K84, "")</f>
        <v/>
      </c>
      <c r="L82" s="3"/>
      <c r="M82" s="5" t="str">
        <f>IF(AND(ISNUMBER(M83),ISNUMBER(M84)), M83/M84, "")</f>
        <v/>
      </c>
      <c r="N82" s="52">
        <v>1</v>
      </c>
      <c r="O82" s="5" t="str">
        <f>IF(AND(ISNUMBER(O83),ISNUMBER(#REF!)), O83/#REF!, "")</f>
        <v/>
      </c>
      <c r="P82" s="12"/>
      <c r="Q82" s="12"/>
      <c r="R82" s="12"/>
      <c r="S82" s="12"/>
      <c r="T82" s="12"/>
      <c r="U82" s="12"/>
      <c r="X82" s="25" t="s">
        <v>60</v>
      </c>
      <c r="Y82" s="25" t="s">
        <v>61</v>
      </c>
      <c r="Z82" s="25" t="s">
        <v>524</v>
      </c>
      <c r="AA82" s="25" t="s">
        <v>62</v>
      </c>
      <c r="AB82" s="25"/>
    </row>
    <row r="83" spans="1:28" s="14" customFormat="1" x14ac:dyDescent="0.3">
      <c r="A83" s="13"/>
      <c r="B83" s="13" t="s">
        <v>2410</v>
      </c>
      <c r="C83" s="13" t="s">
        <v>2411</v>
      </c>
      <c r="D83" s="13" t="s">
        <v>556</v>
      </c>
      <c r="E83" s="35"/>
      <c r="F83" s="35"/>
      <c r="G83" s="35"/>
      <c r="H83" s="35"/>
      <c r="I83" s="4"/>
      <c r="J83" s="35"/>
      <c r="K83" s="4"/>
      <c r="L83" s="35"/>
      <c r="M83" s="4"/>
      <c r="N83" s="35"/>
      <c r="O83" s="4">
        <v>26546852</v>
      </c>
      <c r="P83" s="35"/>
      <c r="Q83" s="35"/>
      <c r="R83" s="35"/>
      <c r="S83" s="12"/>
      <c r="T83" s="12"/>
      <c r="U83" s="12"/>
      <c r="X83" s="25" t="s">
        <v>63</v>
      </c>
      <c r="Y83" s="25" t="s">
        <v>64</v>
      </c>
      <c r="Z83" s="25" t="s">
        <v>524</v>
      </c>
      <c r="AA83" s="25" t="s">
        <v>6</v>
      </c>
      <c r="AB83" s="25"/>
    </row>
    <row r="84" spans="1:28" s="14" customFormat="1" x14ac:dyDescent="0.3">
      <c r="A84" s="13"/>
      <c r="B84" s="13" t="s">
        <v>2415</v>
      </c>
      <c r="C84" s="13" t="s">
        <v>2416</v>
      </c>
      <c r="D84" s="13" t="s">
        <v>556</v>
      </c>
      <c r="E84" s="35"/>
      <c r="F84" s="35"/>
      <c r="G84" s="35"/>
      <c r="H84" s="35"/>
      <c r="I84" s="4"/>
      <c r="J84" s="35"/>
      <c r="K84" s="4"/>
      <c r="L84" s="35"/>
      <c r="M84" s="4"/>
      <c r="N84" s="35"/>
      <c r="O84" s="4">
        <v>35234590</v>
      </c>
      <c r="P84" s="35"/>
      <c r="Q84" s="35"/>
      <c r="R84" s="35"/>
      <c r="S84" s="12"/>
      <c r="T84" s="12"/>
      <c r="U84" s="12"/>
      <c r="X84" s="25" t="s">
        <v>459</v>
      </c>
      <c r="Y84" s="25" t="s">
        <v>460</v>
      </c>
      <c r="Z84" s="25" t="s">
        <v>524</v>
      </c>
      <c r="AA84" s="25" t="s">
        <v>442</v>
      </c>
      <c r="AB84" s="25"/>
    </row>
    <row r="85" spans="1:28" s="40" customFormat="1" ht="28.8" x14ac:dyDescent="0.3">
      <c r="A85" s="11"/>
      <c r="B85" s="11" t="s">
        <v>2436</v>
      </c>
      <c r="C85" s="11" t="s">
        <v>2437</v>
      </c>
      <c r="D85" s="11" t="s">
        <v>556</v>
      </c>
      <c r="E85" s="3">
        <v>1757</v>
      </c>
      <c r="F85" s="35"/>
      <c r="G85" s="3">
        <v>1221</v>
      </c>
      <c r="H85" s="3"/>
      <c r="I85" s="5" t="str">
        <f>IF(AND(ISNUMBER(I86),ISNUMBER(I87)), I86+I87, "")</f>
        <v/>
      </c>
      <c r="J85" s="3"/>
      <c r="K85" s="5" t="str">
        <f>IF(AND(ISNUMBER(K86),ISNUMBER(K87)), K86+K87, "")</f>
        <v/>
      </c>
      <c r="L85" s="3"/>
      <c r="M85" s="5" t="str">
        <f>IF(AND(ISNUMBER(M86),ISNUMBER(M87)), M86+M87, "")</f>
        <v/>
      </c>
      <c r="N85" s="3">
        <v>869</v>
      </c>
      <c r="O85" s="5">
        <f>IF(AND(ISNUMBER(O86),ISNUMBER(O87)), O86+O87, "")</f>
        <v>869</v>
      </c>
      <c r="P85" s="12"/>
      <c r="Q85" s="12"/>
      <c r="R85" s="12"/>
      <c r="S85" s="12"/>
      <c r="T85" s="12"/>
      <c r="U85" s="12"/>
      <c r="X85" s="25" t="s">
        <v>65</v>
      </c>
      <c r="Y85" s="25" t="s">
        <v>66</v>
      </c>
      <c r="Z85" s="25" t="s">
        <v>524</v>
      </c>
      <c r="AA85" s="25" t="s">
        <v>39</v>
      </c>
      <c r="AB85" s="25"/>
    </row>
    <row r="86" spans="1:28" s="14" customFormat="1" ht="28.8" x14ac:dyDescent="0.3">
      <c r="A86" s="13"/>
      <c r="B86" s="13" t="s">
        <v>2445</v>
      </c>
      <c r="C86" s="13" t="s">
        <v>2446</v>
      </c>
      <c r="D86" s="13" t="s">
        <v>556</v>
      </c>
      <c r="E86" s="35"/>
      <c r="F86" s="35"/>
      <c r="G86" s="35"/>
      <c r="H86" s="35"/>
      <c r="I86" s="4"/>
      <c r="J86" s="35"/>
      <c r="K86" s="4"/>
      <c r="L86" s="35"/>
      <c r="M86" s="4"/>
      <c r="N86" s="35"/>
      <c r="O86" s="4">
        <v>119</v>
      </c>
      <c r="P86" s="35"/>
      <c r="Q86" s="35"/>
      <c r="R86" s="35"/>
      <c r="S86" s="12"/>
      <c r="T86" s="12"/>
      <c r="U86" s="12"/>
      <c r="X86" s="25" t="s">
        <v>67</v>
      </c>
      <c r="Y86" s="25" t="s">
        <v>68</v>
      </c>
      <c r="Z86" s="25" t="s">
        <v>524</v>
      </c>
      <c r="AA86" s="25" t="s">
        <v>16</v>
      </c>
      <c r="AB86" s="25"/>
    </row>
    <row r="87" spans="1:28" s="14" customFormat="1" ht="28.8" x14ac:dyDescent="0.3">
      <c r="A87" s="13"/>
      <c r="B87" s="13" t="s">
        <v>2450</v>
      </c>
      <c r="C87" s="13" t="s">
        <v>2451</v>
      </c>
      <c r="D87" s="13" t="s">
        <v>556</v>
      </c>
      <c r="E87" s="35"/>
      <c r="F87" s="35"/>
      <c r="G87" s="35"/>
      <c r="H87" s="35"/>
      <c r="I87" s="4"/>
      <c r="J87" s="35"/>
      <c r="K87" s="4"/>
      <c r="L87" s="35"/>
      <c r="M87" s="4"/>
      <c r="N87" s="35"/>
      <c r="O87" s="4">
        <v>750</v>
      </c>
      <c r="P87" s="35"/>
      <c r="Q87" s="35"/>
      <c r="R87" s="35"/>
      <c r="S87" s="12"/>
      <c r="T87" s="12"/>
      <c r="U87" s="12"/>
      <c r="X87" s="25" t="s">
        <v>461</v>
      </c>
      <c r="Y87" s="25" t="s">
        <v>462</v>
      </c>
      <c r="Z87" s="25" t="s">
        <v>524</v>
      </c>
      <c r="AA87" s="25" t="s">
        <v>442</v>
      </c>
      <c r="AB87" s="25"/>
    </row>
    <row r="88" spans="1:28" s="29" customFormat="1" x14ac:dyDescent="0.3">
      <c r="A88" s="11"/>
      <c r="B88" s="11" t="s">
        <v>2535</v>
      </c>
      <c r="C88" s="11" t="s">
        <v>2536</v>
      </c>
      <c r="D88" s="11" t="s">
        <v>556</v>
      </c>
      <c r="E88" s="3">
        <v>376417456</v>
      </c>
      <c r="F88" s="35"/>
      <c r="G88" s="3">
        <v>2071290</v>
      </c>
      <c r="H88" s="3"/>
      <c r="I88" s="5" t="str">
        <f>IF(AND(ISNUMBER(I89),ISNUMBER(I90)), I89/I90, "")</f>
        <v/>
      </c>
      <c r="J88" s="3"/>
      <c r="K88" s="5" t="str">
        <f>IF(AND(ISNUMBER(K89),ISNUMBER(K90)), K89/K90, "")</f>
        <v/>
      </c>
      <c r="L88" s="3"/>
      <c r="M88" s="5" t="str">
        <f>IF(AND(ISNUMBER(M89),ISNUMBER(M90)), M89/M90, "")</f>
        <v/>
      </c>
      <c r="N88" s="3"/>
      <c r="O88" s="5">
        <f>IF(AND(ISNUMBER(O89),ISNUMBER(O90)), O89/O90, "")</f>
        <v>4.0066022827613394E-2</v>
      </c>
      <c r="P88" s="12"/>
      <c r="Q88" s="12"/>
      <c r="R88" s="12"/>
      <c r="S88" s="12"/>
      <c r="T88" s="12"/>
      <c r="U88" s="12"/>
      <c r="X88" s="25" t="s">
        <v>69</v>
      </c>
      <c r="Y88" s="25" t="s">
        <v>70</v>
      </c>
      <c r="Z88" s="25" t="s">
        <v>525</v>
      </c>
      <c r="AA88" s="25" t="s">
        <v>39</v>
      </c>
      <c r="AB88" s="25"/>
    </row>
    <row r="89" spans="1:28" s="14" customFormat="1" x14ac:dyDescent="0.3">
      <c r="A89" s="13"/>
      <c r="B89" s="13" t="s">
        <v>2544</v>
      </c>
      <c r="C89" s="13" t="s">
        <v>2545</v>
      </c>
      <c r="D89" s="13" t="s">
        <v>556</v>
      </c>
      <c r="E89" s="35"/>
      <c r="F89" s="35"/>
      <c r="G89" s="35"/>
      <c r="H89" s="35"/>
      <c r="I89" s="4"/>
      <c r="J89" s="35"/>
      <c r="K89" s="4"/>
      <c r="L89" s="35"/>
      <c r="M89" s="4"/>
      <c r="N89" s="35"/>
      <c r="O89" s="54">
        <v>12296623</v>
      </c>
      <c r="P89" s="35"/>
      <c r="Q89" s="35"/>
      <c r="R89" s="35"/>
      <c r="S89" s="12"/>
      <c r="T89" s="12"/>
      <c r="U89" s="12"/>
      <c r="X89" s="25" t="s">
        <v>71</v>
      </c>
      <c r="Y89" s="25" t="s">
        <v>72</v>
      </c>
      <c r="Z89" s="25" t="s">
        <v>524</v>
      </c>
      <c r="AA89" s="25" t="s">
        <v>11</v>
      </c>
      <c r="AB89" s="25"/>
    </row>
    <row r="90" spans="1:28" s="14" customFormat="1" x14ac:dyDescent="0.3">
      <c r="A90" s="13"/>
      <c r="B90" s="13" t="s">
        <v>2549</v>
      </c>
      <c r="C90" s="13" t="s">
        <v>2550</v>
      </c>
      <c r="D90" s="13" t="s">
        <v>556</v>
      </c>
      <c r="E90" s="35"/>
      <c r="F90" s="35"/>
      <c r="G90" s="35"/>
      <c r="H90" s="35"/>
      <c r="I90" s="4"/>
      <c r="J90" s="35"/>
      <c r="K90" s="4"/>
      <c r="L90" s="35"/>
      <c r="M90" s="4"/>
      <c r="N90" s="35"/>
      <c r="O90" s="4">
        <v>306909000</v>
      </c>
      <c r="P90" s="35"/>
      <c r="Q90" s="35"/>
      <c r="R90" s="35"/>
      <c r="S90" s="12"/>
      <c r="T90" s="12"/>
      <c r="U90" s="12"/>
      <c r="X90" s="25" t="s">
        <v>463</v>
      </c>
      <c r="Y90" s="25" t="s">
        <v>464</v>
      </c>
      <c r="Z90" s="25" t="s">
        <v>524</v>
      </c>
      <c r="AA90" s="25" t="s">
        <v>442</v>
      </c>
      <c r="AB90" s="25"/>
    </row>
    <row r="91" spans="1:28" s="14" customFormat="1" x14ac:dyDescent="0.3">
      <c r="A91" s="11"/>
      <c r="B91" s="11" t="s">
        <v>2624</v>
      </c>
      <c r="C91" s="11" t="s">
        <v>4485</v>
      </c>
      <c r="D91" s="11" t="s">
        <v>556</v>
      </c>
      <c r="E91" s="3">
        <v>60</v>
      </c>
      <c r="F91" s="35"/>
      <c r="G91" s="3">
        <v>60</v>
      </c>
      <c r="H91" s="3"/>
      <c r="I91" s="5" t="str">
        <f t="shared" ref="I91" si="28">IF(AND(ISNUMBER(I92),ISNUMBER(I93)), I92/I93, "")</f>
        <v/>
      </c>
      <c r="J91" s="3"/>
      <c r="K91" s="5" t="str">
        <f t="shared" ref="K91" si="29">IF(AND(ISNUMBER(K92),ISNUMBER(K93)), K92/K93, "")</f>
        <v/>
      </c>
      <c r="L91" s="3"/>
      <c r="M91" s="5" t="str">
        <f t="shared" ref="M91" si="30">IF(AND(ISNUMBER(M92),ISNUMBER(M93)), M92/M93, "")</f>
        <v/>
      </c>
      <c r="N91" s="3">
        <v>7</v>
      </c>
      <c r="O91" s="5">
        <f t="shared" ref="O91" si="31">IF(AND(ISNUMBER(O92),ISNUMBER(O93)), O92/O93, "")</f>
        <v>1</v>
      </c>
      <c r="P91" s="12"/>
      <c r="Q91" s="12"/>
      <c r="R91" s="12"/>
      <c r="S91" s="12"/>
      <c r="T91" s="12"/>
      <c r="U91" s="12"/>
      <c r="X91" s="25" t="s">
        <v>73</v>
      </c>
      <c r="Y91" s="25" t="s">
        <v>74</v>
      </c>
      <c r="Z91" s="25" t="s">
        <v>525</v>
      </c>
      <c r="AA91" s="25" t="s">
        <v>39</v>
      </c>
      <c r="AB91" s="25"/>
    </row>
    <row r="92" spans="1:28" s="14" customFormat="1" x14ac:dyDescent="0.3">
      <c r="A92" s="13"/>
      <c r="B92" s="13" t="s">
        <v>2629</v>
      </c>
      <c r="C92" s="13" t="s">
        <v>4486</v>
      </c>
      <c r="D92" s="13" t="s">
        <v>556</v>
      </c>
      <c r="E92" s="35"/>
      <c r="F92" s="35"/>
      <c r="G92" s="35"/>
      <c r="H92" s="35"/>
      <c r="I92" s="4"/>
      <c r="J92" s="35"/>
      <c r="K92" s="4"/>
      <c r="L92" s="35"/>
      <c r="M92" s="4"/>
      <c r="N92" s="35"/>
      <c r="O92" s="4">
        <v>22</v>
      </c>
      <c r="P92" s="35"/>
      <c r="Q92" s="35"/>
      <c r="R92" s="35"/>
      <c r="S92" s="12"/>
      <c r="T92" s="12"/>
      <c r="U92" s="12"/>
      <c r="X92" s="25" t="s">
        <v>75</v>
      </c>
      <c r="Y92" s="25" t="s">
        <v>76</v>
      </c>
      <c r="Z92" s="25" t="s">
        <v>3758</v>
      </c>
      <c r="AA92" s="25" t="s">
        <v>26</v>
      </c>
      <c r="AB92" s="25"/>
    </row>
    <row r="93" spans="1:28" s="14" customFormat="1" x14ac:dyDescent="0.3">
      <c r="A93" s="13"/>
      <c r="B93" s="13" t="s">
        <v>2632</v>
      </c>
      <c r="C93" s="13" t="s">
        <v>4487</v>
      </c>
      <c r="D93" s="13" t="s">
        <v>556</v>
      </c>
      <c r="E93" s="35"/>
      <c r="F93" s="35"/>
      <c r="G93" s="35"/>
      <c r="H93" s="35"/>
      <c r="I93" s="4"/>
      <c r="J93" s="35"/>
      <c r="K93" s="4"/>
      <c r="L93" s="35"/>
      <c r="M93" s="4"/>
      <c r="N93" s="35"/>
      <c r="O93" s="4">
        <v>22</v>
      </c>
      <c r="P93" s="35"/>
      <c r="Q93" s="35"/>
      <c r="R93" s="35"/>
      <c r="S93" s="12"/>
      <c r="T93" s="12"/>
      <c r="U93" s="12"/>
      <c r="X93" s="25" t="s">
        <v>77</v>
      </c>
      <c r="Y93" s="25" t="s">
        <v>78</v>
      </c>
      <c r="Z93" s="25" t="s">
        <v>524</v>
      </c>
      <c r="AA93" s="25" t="s">
        <v>11</v>
      </c>
      <c r="AB93" s="25"/>
    </row>
    <row r="94" spans="1:28" s="14" customFormat="1" ht="28.8" x14ac:dyDescent="0.3">
      <c r="A94" s="11"/>
      <c r="B94" s="11" t="s">
        <v>2705</v>
      </c>
      <c r="C94" s="11" t="s">
        <v>2706</v>
      </c>
      <c r="D94" s="11" t="s">
        <v>556</v>
      </c>
      <c r="E94" s="3">
        <v>30</v>
      </c>
      <c r="F94" s="35"/>
      <c r="G94" s="3">
        <v>30</v>
      </c>
      <c r="H94" s="3"/>
      <c r="I94" s="5" t="str">
        <f t="shared" ref="I94" si="32">IF(AND(ISNUMBER(I95),ISNUMBER(I96)), I95/I96, "")</f>
        <v/>
      </c>
      <c r="J94" s="3"/>
      <c r="K94" s="5" t="str">
        <f t="shared" ref="K94" si="33">IF(AND(ISNUMBER(K95),ISNUMBER(K96)), K95/K96, "")</f>
        <v/>
      </c>
      <c r="L94" s="3"/>
      <c r="M94" s="5" t="str">
        <f t="shared" ref="M94" si="34">IF(AND(ISNUMBER(M95),ISNUMBER(M96)), M95/M96, "")</f>
        <v/>
      </c>
      <c r="N94" s="3">
        <v>30</v>
      </c>
      <c r="O94" s="5">
        <f t="shared" ref="O94" si="35">IF(AND(ISNUMBER(O95),ISNUMBER(O96)), O95/O96, "")</f>
        <v>4.5</v>
      </c>
      <c r="P94" s="12"/>
      <c r="Q94" s="12"/>
      <c r="R94" s="12"/>
      <c r="S94" s="12"/>
      <c r="T94" s="12"/>
      <c r="U94" s="12"/>
      <c r="X94" s="25" t="s">
        <v>465</v>
      </c>
      <c r="Y94" s="25" t="s">
        <v>466</v>
      </c>
      <c r="Z94" s="25" t="s">
        <v>525</v>
      </c>
      <c r="AA94" s="25" t="s">
        <v>442</v>
      </c>
      <c r="AB94" s="25"/>
    </row>
    <row r="95" spans="1:28" s="14" customFormat="1" ht="28.8" x14ac:dyDescent="0.3">
      <c r="A95" s="13"/>
      <c r="B95" s="13" t="s">
        <v>2712</v>
      </c>
      <c r="C95" s="13" t="s">
        <v>2713</v>
      </c>
      <c r="D95" s="13" t="s">
        <v>556</v>
      </c>
      <c r="E95" s="35"/>
      <c r="F95" s="35"/>
      <c r="G95" s="35"/>
      <c r="H95" s="35"/>
      <c r="I95" s="4"/>
      <c r="J95" s="35"/>
      <c r="K95" s="4"/>
      <c r="L95" s="35"/>
      <c r="M95" s="4"/>
      <c r="N95" s="35"/>
      <c r="O95" s="4">
        <v>90</v>
      </c>
      <c r="P95" s="35"/>
      <c r="Q95" s="35"/>
      <c r="R95" s="35"/>
      <c r="S95" s="12"/>
      <c r="T95" s="12"/>
      <c r="U95" s="12"/>
      <c r="X95" s="25" t="s">
        <v>79</v>
      </c>
      <c r="Y95" s="25" t="s">
        <v>80</v>
      </c>
      <c r="Z95" s="25" t="s">
        <v>524</v>
      </c>
      <c r="AA95" s="25" t="s">
        <v>23</v>
      </c>
      <c r="AB95" s="25"/>
    </row>
    <row r="96" spans="1:28" s="14" customFormat="1" x14ac:dyDescent="0.3">
      <c r="A96" s="13"/>
      <c r="B96" s="13" t="s">
        <v>2717</v>
      </c>
      <c r="C96" s="13" t="s">
        <v>2718</v>
      </c>
      <c r="D96" s="13" t="s">
        <v>556</v>
      </c>
      <c r="E96" s="35"/>
      <c r="F96" s="35"/>
      <c r="G96" s="35"/>
      <c r="H96" s="35"/>
      <c r="I96" s="4"/>
      <c r="J96" s="35"/>
      <c r="K96" s="4"/>
      <c r="L96" s="35"/>
      <c r="M96" s="4"/>
      <c r="N96" s="35"/>
      <c r="O96" s="4">
        <v>20</v>
      </c>
      <c r="P96" s="35"/>
      <c r="Q96" s="35"/>
      <c r="R96" s="35"/>
      <c r="S96" s="12"/>
      <c r="T96" s="12"/>
      <c r="U96" s="12"/>
      <c r="X96" s="25" t="s">
        <v>81</v>
      </c>
      <c r="Y96" s="25" t="s">
        <v>82</v>
      </c>
      <c r="Z96" s="25" t="s">
        <v>524</v>
      </c>
      <c r="AA96" s="25" t="s">
        <v>16</v>
      </c>
      <c r="AB96" s="25"/>
    </row>
    <row r="97" spans="1:28" s="14" customFormat="1" ht="28.8" x14ac:dyDescent="0.3">
      <c r="A97" s="11"/>
      <c r="B97" s="11" t="s">
        <v>2722</v>
      </c>
      <c r="C97" s="11" t="s">
        <v>2723</v>
      </c>
      <c r="D97" s="11" t="s">
        <v>556</v>
      </c>
      <c r="E97" s="52">
        <v>1</v>
      </c>
      <c r="F97" s="35"/>
      <c r="G97" s="52">
        <v>1</v>
      </c>
      <c r="H97" s="52"/>
      <c r="I97" s="5" t="str">
        <f t="shared" ref="I97" si="36">IF(AND(ISNUMBER(I98),ISNUMBER(I99)), I98/I99, "")</f>
        <v/>
      </c>
      <c r="J97" s="52"/>
      <c r="K97" s="5" t="str">
        <f t="shared" ref="K97" si="37">IF(AND(ISNUMBER(K98),ISNUMBER(K99)), K98/K99, "")</f>
        <v/>
      </c>
      <c r="L97" s="52"/>
      <c r="M97" s="5" t="str">
        <f t="shared" ref="M97" si="38">IF(AND(ISNUMBER(M98),ISNUMBER(M99)), M98/M99, "")</f>
        <v/>
      </c>
      <c r="N97" s="52">
        <v>1</v>
      </c>
      <c r="O97" s="5">
        <f t="shared" ref="O97" si="39">IF(AND(ISNUMBER(O98),ISNUMBER(O99)), O98/O99, "")</f>
        <v>1</v>
      </c>
      <c r="P97" s="12"/>
      <c r="Q97" s="12"/>
      <c r="R97" s="12"/>
      <c r="S97" s="12"/>
      <c r="T97" s="12"/>
      <c r="U97" s="12"/>
      <c r="X97" s="25" t="s">
        <v>83</v>
      </c>
      <c r="Y97" s="25" t="s">
        <v>84</v>
      </c>
      <c r="Z97" s="25" t="s">
        <v>524</v>
      </c>
      <c r="AA97" s="25" t="s">
        <v>11</v>
      </c>
      <c r="AB97" s="25"/>
    </row>
    <row r="98" spans="1:28" s="14" customFormat="1" ht="28.8" x14ac:dyDescent="0.3">
      <c r="A98" s="13"/>
      <c r="B98" s="13" t="s">
        <v>2729</v>
      </c>
      <c r="C98" s="13" t="s">
        <v>2730</v>
      </c>
      <c r="D98" s="13" t="s">
        <v>556</v>
      </c>
      <c r="E98" s="35"/>
      <c r="F98" s="35"/>
      <c r="G98" s="35"/>
      <c r="H98" s="35"/>
      <c r="I98" s="4"/>
      <c r="J98" s="35"/>
      <c r="K98" s="4"/>
      <c r="L98" s="35"/>
      <c r="M98" s="4"/>
      <c r="N98" s="35"/>
      <c r="O98" s="4">
        <v>377</v>
      </c>
      <c r="P98" s="35"/>
      <c r="Q98" s="35"/>
      <c r="R98" s="35"/>
      <c r="S98" s="12"/>
      <c r="T98" s="12"/>
      <c r="U98" s="12"/>
      <c r="X98" s="25" t="s">
        <v>467</v>
      </c>
      <c r="Y98" s="25" t="s">
        <v>468</v>
      </c>
      <c r="Z98" s="25" t="s">
        <v>524</v>
      </c>
      <c r="AA98" s="25" t="s">
        <v>442</v>
      </c>
      <c r="AB98" s="25"/>
    </row>
    <row r="99" spans="1:28" s="14" customFormat="1" x14ac:dyDescent="0.3">
      <c r="A99" s="13"/>
      <c r="B99" s="13" t="s">
        <v>2734</v>
      </c>
      <c r="C99" s="13" t="s">
        <v>2735</v>
      </c>
      <c r="D99" s="13" t="s">
        <v>556</v>
      </c>
      <c r="E99" s="35"/>
      <c r="F99" s="35"/>
      <c r="G99" s="35"/>
      <c r="H99" s="35"/>
      <c r="I99" s="4"/>
      <c r="J99" s="35"/>
      <c r="K99" s="4"/>
      <c r="L99" s="35"/>
      <c r="M99" s="4"/>
      <c r="N99" s="35"/>
      <c r="O99" s="4">
        <v>377</v>
      </c>
      <c r="P99" s="35"/>
      <c r="Q99" s="35"/>
      <c r="R99" s="35"/>
      <c r="S99" s="12"/>
      <c r="T99" s="12"/>
      <c r="U99" s="12"/>
      <c r="X99" s="25" t="s">
        <v>85</v>
      </c>
      <c r="Y99" s="25" t="s">
        <v>86</v>
      </c>
      <c r="Z99" s="25" t="s">
        <v>524</v>
      </c>
      <c r="AA99" s="25" t="s">
        <v>16</v>
      </c>
      <c r="AB99" s="25"/>
    </row>
    <row r="100" spans="1:28" s="14" customFormat="1" x14ac:dyDescent="0.3">
      <c r="A100" s="11"/>
      <c r="B100" s="11" t="s">
        <v>2779</v>
      </c>
      <c r="C100" s="11" t="s">
        <v>2780</v>
      </c>
      <c r="D100" s="11" t="s">
        <v>556</v>
      </c>
      <c r="E100" s="52">
        <v>0.79</v>
      </c>
      <c r="F100" s="35"/>
      <c r="G100" s="52">
        <v>0.79</v>
      </c>
      <c r="H100" s="52"/>
      <c r="I100" s="5" t="str">
        <f>IF(AND(ISNUMBER(I101),ISNUMBER(I102)), (I101-I102)/I101, "")</f>
        <v/>
      </c>
      <c r="J100" s="52"/>
      <c r="K100" s="5" t="str">
        <f>IF(AND(ISNUMBER(K101),ISNUMBER(K102)), (K101-K102)/K101, "")</f>
        <v/>
      </c>
      <c r="L100" s="52"/>
      <c r="M100" s="5" t="str">
        <f>IF(AND(ISNUMBER(M101),ISNUMBER(M102)), (M101-M102)/M101, "")</f>
        <v/>
      </c>
      <c r="N100" s="3"/>
      <c r="O100" s="5">
        <f>IF(AND(ISNUMBER(O101),ISNUMBER(O102)), (O101-O102)/O101, "")</f>
        <v>0.27844311377245506</v>
      </c>
      <c r="P100" s="12"/>
      <c r="Q100" s="12"/>
      <c r="R100" s="12"/>
      <c r="S100" s="12"/>
      <c r="T100" s="12"/>
      <c r="U100" s="12"/>
      <c r="X100" s="25" t="s">
        <v>469</v>
      </c>
      <c r="Y100" s="25" t="s">
        <v>86</v>
      </c>
      <c r="Z100" s="25" t="s">
        <v>3758</v>
      </c>
      <c r="AA100" s="25" t="s">
        <v>442</v>
      </c>
      <c r="AB100" s="25"/>
    </row>
    <row r="101" spans="1:28" s="14" customFormat="1" x14ac:dyDescent="0.3">
      <c r="A101" s="13"/>
      <c r="B101" s="13" t="s">
        <v>2785</v>
      </c>
      <c r="C101" s="13" t="s">
        <v>2786</v>
      </c>
      <c r="D101" s="13" t="s">
        <v>556</v>
      </c>
      <c r="E101" s="35"/>
      <c r="F101" s="35"/>
      <c r="G101" s="35"/>
      <c r="H101" s="35"/>
      <c r="I101" s="4"/>
      <c r="J101" s="35"/>
      <c r="K101" s="4"/>
      <c r="L101" s="35"/>
      <c r="M101" s="4"/>
      <c r="N101" s="35"/>
      <c r="O101" s="4">
        <v>334</v>
      </c>
      <c r="P101" s="35"/>
      <c r="Q101" s="35"/>
      <c r="R101" s="35"/>
      <c r="S101" s="12"/>
      <c r="T101" s="12"/>
      <c r="U101" s="12"/>
      <c r="X101" s="25" t="s">
        <v>87</v>
      </c>
      <c r="Y101" s="25" t="s">
        <v>88</v>
      </c>
      <c r="Z101" s="25" t="s">
        <v>3758</v>
      </c>
      <c r="AA101" s="25" t="s">
        <v>89</v>
      </c>
      <c r="AB101" s="25"/>
    </row>
    <row r="102" spans="1:28" s="14" customFormat="1" x14ac:dyDescent="0.3">
      <c r="A102" s="13"/>
      <c r="B102" s="13" t="s">
        <v>2789</v>
      </c>
      <c r="C102" s="13" t="s">
        <v>4803</v>
      </c>
      <c r="D102" s="13" t="s">
        <v>556</v>
      </c>
      <c r="E102" s="35"/>
      <c r="F102" s="35"/>
      <c r="G102" s="35"/>
      <c r="H102" s="35"/>
      <c r="I102" s="4"/>
      <c r="J102" s="35"/>
      <c r="K102" s="4"/>
      <c r="L102" s="35"/>
      <c r="M102" s="4"/>
      <c r="N102" s="35"/>
      <c r="O102" s="4">
        <v>241</v>
      </c>
      <c r="P102" s="35"/>
      <c r="Q102" s="35"/>
      <c r="R102" s="35"/>
      <c r="S102" s="12"/>
      <c r="T102" s="12"/>
      <c r="U102" s="12"/>
      <c r="X102" s="25" t="s">
        <v>90</v>
      </c>
      <c r="Y102" s="25" t="s">
        <v>91</v>
      </c>
      <c r="Z102" s="25" t="s">
        <v>524</v>
      </c>
      <c r="AA102" s="25" t="s">
        <v>6</v>
      </c>
      <c r="AB102" s="25"/>
    </row>
    <row r="103" spans="1:28" s="14" customFormat="1" x14ac:dyDescent="0.3">
      <c r="A103" s="11"/>
      <c r="B103" s="11" t="s">
        <v>2791</v>
      </c>
      <c r="C103" s="11" t="s">
        <v>4806</v>
      </c>
      <c r="D103" s="11" t="s">
        <v>556</v>
      </c>
      <c r="E103" s="52">
        <v>1</v>
      </c>
      <c r="F103" s="35"/>
      <c r="G103" s="52">
        <v>1</v>
      </c>
      <c r="H103" s="52"/>
      <c r="I103" s="5" t="str">
        <f>IF(AND(ISNUMBER(I104),ISNUMBER(I105)), I104/I105, "")</f>
        <v/>
      </c>
      <c r="J103" s="52"/>
      <c r="K103" s="5" t="str">
        <f>IF(AND(ISNUMBER(K104),ISNUMBER(K105)), K104/K105, "")</f>
        <v/>
      </c>
      <c r="L103" s="52"/>
      <c r="M103" s="5" t="str">
        <f>IF(AND(ISNUMBER(M104),ISNUMBER(M105)), M104/M105, "")</f>
        <v/>
      </c>
      <c r="N103" s="52">
        <v>1</v>
      </c>
      <c r="O103" s="5">
        <f>IF(AND(ISNUMBER(O104),ISNUMBER(O105)), O104/O105, "")</f>
        <v>1</v>
      </c>
      <c r="P103" s="12"/>
      <c r="Q103" s="12"/>
      <c r="R103" s="12"/>
      <c r="S103" s="12"/>
      <c r="T103" s="12"/>
      <c r="U103" s="12"/>
      <c r="X103" s="25" t="s">
        <v>92</v>
      </c>
      <c r="Y103" s="25" t="s">
        <v>93</v>
      </c>
      <c r="Z103" s="25" t="s">
        <v>524</v>
      </c>
      <c r="AA103" s="25" t="s">
        <v>11</v>
      </c>
      <c r="AB103" s="25"/>
    </row>
    <row r="104" spans="1:28" s="14" customFormat="1" ht="28.8" x14ac:dyDescent="0.3">
      <c r="A104" s="13"/>
      <c r="B104" s="13" t="s">
        <v>2795</v>
      </c>
      <c r="C104" s="13" t="s">
        <v>4810</v>
      </c>
      <c r="D104" s="13" t="s">
        <v>556</v>
      </c>
      <c r="E104" s="35"/>
      <c r="F104" s="35"/>
      <c r="G104" s="35"/>
      <c r="H104" s="35"/>
      <c r="I104" s="4"/>
      <c r="J104" s="35"/>
      <c r="K104" s="4"/>
      <c r="L104" s="35"/>
      <c r="M104" s="4"/>
      <c r="N104" s="35"/>
      <c r="O104" s="4">
        <v>5</v>
      </c>
      <c r="P104" s="35"/>
      <c r="Q104" s="35"/>
      <c r="R104" s="35"/>
      <c r="S104" s="12"/>
      <c r="T104" s="12"/>
      <c r="U104" s="12"/>
      <c r="X104" s="25" t="s">
        <v>94</v>
      </c>
      <c r="Y104" s="25" t="s">
        <v>95</v>
      </c>
      <c r="Z104" s="25" t="s">
        <v>524</v>
      </c>
      <c r="AA104" s="25" t="s">
        <v>16</v>
      </c>
      <c r="AB104" s="25"/>
    </row>
    <row r="105" spans="1:28" s="14" customFormat="1" x14ac:dyDescent="0.3">
      <c r="A105" s="13"/>
      <c r="B105" s="13" t="s">
        <v>2798</v>
      </c>
      <c r="C105" s="13" t="s">
        <v>2799</v>
      </c>
      <c r="D105" s="13" t="s">
        <v>556</v>
      </c>
      <c r="E105" s="35"/>
      <c r="F105" s="35"/>
      <c r="G105" s="35"/>
      <c r="H105" s="35"/>
      <c r="I105" s="4"/>
      <c r="J105" s="35"/>
      <c r="K105" s="4"/>
      <c r="L105" s="35"/>
      <c r="M105" s="4"/>
      <c r="N105" s="35"/>
      <c r="O105" s="4">
        <v>5</v>
      </c>
      <c r="P105" s="35"/>
      <c r="Q105" s="35"/>
      <c r="R105" s="35"/>
      <c r="S105" s="12"/>
      <c r="T105" s="12"/>
      <c r="U105" s="12"/>
      <c r="X105" s="25" t="s">
        <v>96</v>
      </c>
      <c r="Y105" s="25" t="s">
        <v>97</v>
      </c>
      <c r="Z105" s="25" t="s">
        <v>3758</v>
      </c>
      <c r="AA105" s="25" t="s">
        <v>16</v>
      </c>
      <c r="AB105" s="25"/>
    </row>
    <row r="106" spans="1:28" s="14" customFormat="1" ht="28.8" x14ac:dyDescent="0.3">
      <c r="A106" s="11"/>
      <c r="B106" s="11" t="s">
        <v>2821</v>
      </c>
      <c r="C106" s="11" t="s">
        <v>2822</v>
      </c>
      <c r="D106" s="11" t="s">
        <v>556</v>
      </c>
      <c r="E106" s="52">
        <v>1</v>
      </c>
      <c r="F106" s="35"/>
      <c r="G106" s="52">
        <v>1</v>
      </c>
      <c r="H106" s="52"/>
      <c r="I106" s="5" t="str">
        <f>IF(AND(ISNUMBER(I108),ISNUMBER(#REF!)), I108/#REF!, "")</f>
        <v/>
      </c>
      <c r="J106" s="52"/>
      <c r="K106" s="5" t="str">
        <f>IF(AND(ISNUMBER(K107),ISNUMBER(K108)), K107/K108, "")</f>
        <v/>
      </c>
      <c r="L106" s="52"/>
      <c r="M106" s="5" t="str">
        <f>IF(AND(ISNUMBER(M107),ISNUMBER(M108)), M107/M108, "")</f>
        <v/>
      </c>
      <c r="N106" s="52">
        <v>1</v>
      </c>
      <c r="O106" s="5">
        <f>IF(AND(ISNUMBER(O107),ISNUMBER(O108)), O107/O108, "")</f>
        <v>1</v>
      </c>
      <c r="P106" s="12"/>
      <c r="Q106" s="12"/>
      <c r="R106" s="12"/>
      <c r="S106" s="12"/>
      <c r="T106" s="12"/>
      <c r="U106" s="12"/>
      <c r="X106" s="25" t="s">
        <v>98</v>
      </c>
      <c r="Y106" s="25" t="s">
        <v>99</v>
      </c>
      <c r="Z106" s="25" t="s">
        <v>524</v>
      </c>
      <c r="AA106" s="25" t="s">
        <v>23</v>
      </c>
      <c r="AB106" s="25"/>
    </row>
    <row r="107" spans="1:28" s="14" customFormat="1" x14ac:dyDescent="0.3">
      <c r="A107" s="13"/>
      <c r="B107" s="13" t="s">
        <v>2828</v>
      </c>
      <c r="C107" s="13" t="s">
        <v>2829</v>
      </c>
      <c r="D107" s="13" t="s">
        <v>556</v>
      </c>
      <c r="E107" s="35"/>
      <c r="F107" s="35"/>
      <c r="G107" s="35"/>
      <c r="H107" s="35"/>
      <c r="J107" s="35"/>
      <c r="K107" s="4"/>
      <c r="L107" s="35"/>
      <c r="M107" s="4"/>
      <c r="N107" s="35"/>
      <c r="O107" s="4">
        <v>16</v>
      </c>
      <c r="P107" s="35"/>
      <c r="Q107" s="35"/>
      <c r="R107" s="35"/>
      <c r="S107" s="12"/>
      <c r="T107" s="12"/>
      <c r="U107" s="12"/>
      <c r="X107" s="25" t="s">
        <v>470</v>
      </c>
      <c r="Y107" s="25" t="s">
        <v>471</v>
      </c>
      <c r="Z107" s="25" t="s">
        <v>526</v>
      </c>
      <c r="AA107" s="25" t="s">
        <v>11</v>
      </c>
      <c r="AB107" s="25"/>
    </row>
    <row r="108" spans="1:28" s="14" customFormat="1" x14ac:dyDescent="0.3">
      <c r="A108" s="13"/>
      <c r="B108" s="13" t="s">
        <v>2831</v>
      </c>
      <c r="C108" s="13" t="s">
        <v>2818</v>
      </c>
      <c r="D108" s="13" t="s">
        <v>556</v>
      </c>
      <c r="E108" s="35"/>
      <c r="F108" s="35"/>
      <c r="G108" s="35"/>
      <c r="H108" s="35"/>
      <c r="I108" s="4"/>
      <c r="J108" s="35"/>
      <c r="K108" s="4"/>
      <c r="L108" s="35"/>
      <c r="M108" s="4"/>
      <c r="N108" s="35"/>
      <c r="O108" s="4">
        <v>16</v>
      </c>
      <c r="P108" s="35"/>
      <c r="Q108" s="35"/>
      <c r="R108" s="35"/>
      <c r="S108" s="12"/>
      <c r="T108" s="12"/>
      <c r="U108" s="12"/>
      <c r="X108" s="25" t="s">
        <v>100</v>
      </c>
      <c r="Y108" s="25" t="s">
        <v>101</v>
      </c>
      <c r="Z108" s="25" t="s">
        <v>525</v>
      </c>
      <c r="AA108" s="25" t="s">
        <v>62</v>
      </c>
      <c r="AB108" s="25"/>
    </row>
    <row r="109" spans="1:28" s="14" customFormat="1" x14ac:dyDescent="0.3">
      <c r="A109" s="11"/>
      <c r="B109" s="11" t="s">
        <v>2832</v>
      </c>
      <c r="C109" s="11" t="s">
        <v>4812</v>
      </c>
      <c r="D109" s="11" t="s">
        <v>556</v>
      </c>
      <c r="E109" s="52">
        <v>1</v>
      </c>
      <c r="F109" s="35"/>
      <c r="G109" s="52">
        <v>1</v>
      </c>
      <c r="H109" s="52"/>
      <c r="I109" s="5" t="str">
        <f>IF(AND(ISNUMBER(I110),ISNUMBER(I111),ISNUMBER(I112)), I110/(I111*I112), "")</f>
        <v/>
      </c>
      <c r="J109" s="52"/>
      <c r="K109" s="5" t="str">
        <f>IF(AND(ISNUMBER(K110),ISNUMBER(K111),ISNUMBER(K112)), K110/(K111*K112), "")</f>
        <v/>
      </c>
      <c r="L109" s="52"/>
      <c r="M109" s="5" t="str">
        <f>IF(AND(ISNUMBER(M110),ISNUMBER(M111),ISNUMBER(M112)), M110/(M111*M112), "")</f>
        <v/>
      </c>
      <c r="N109" s="52">
        <v>1</v>
      </c>
      <c r="O109" s="5" t="str">
        <f>IF(AND(ISNUMBER(O111),ISNUMBER(#REF!),ISNUMBER(O112)), O111/(#REF!*O112), "")</f>
        <v/>
      </c>
      <c r="P109" s="12"/>
      <c r="Q109" s="12"/>
      <c r="R109" s="12"/>
      <c r="S109" s="12"/>
      <c r="T109" s="12"/>
      <c r="U109" s="12"/>
      <c r="X109" s="25" t="s">
        <v>102</v>
      </c>
      <c r="Y109" s="25" t="s">
        <v>103</v>
      </c>
      <c r="Z109" s="25" t="s">
        <v>525</v>
      </c>
      <c r="AA109" s="25" t="s">
        <v>6</v>
      </c>
      <c r="AB109" s="25"/>
    </row>
    <row r="110" spans="1:28" s="14" customFormat="1" x14ac:dyDescent="0.3">
      <c r="A110" s="13"/>
      <c r="B110" s="13" t="s">
        <v>2836</v>
      </c>
      <c r="C110" s="13" t="s">
        <v>2837</v>
      </c>
      <c r="D110" s="13" t="s">
        <v>556</v>
      </c>
      <c r="E110" s="35"/>
      <c r="F110" s="35"/>
      <c r="G110" s="35"/>
      <c r="H110" s="35"/>
      <c r="I110" s="4"/>
      <c r="J110" s="35"/>
      <c r="K110" s="4"/>
      <c r="L110" s="35"/>
      <c r="M110" s="4"/>
      <c r="N110" s="35"/>
      <c r="O110" s="14">
        <v>16</v>
      </c>
      <c r="P110" s="35"/>
      <c r="Q110" s="35"/>
      <c r="R110" s="35"/>
      <c r="S110" s="12"/>
      <c r="T110" s="12"/>
      <c r="U110" s="12"/>
      <c r="X110" s="25" t="s">
        <v>104</v>
      </c>
      <c r="Y110" s="25" t="s">
        <v>105</v>
      </c>
      <c r="Z110" s="25" t="s">
        <v>524</v>
      </c>
      <c r="AA110" s="25" t="s">
        <v>6</v>
      </c>
      <c r="AB110" s="25"/>
    </row>
    <row r="111" spans="1:28" s="14" customFormat="1" x14ac:dyDescent="0.3">
      <c r="A111" s="13"/>
      <c r="B111" s="13" t="s">
        <v>2840</v>
      </c>
      <c r="C111" s="13" t="s">
        <v>2841</v>
      </c>
      <c r="D111" s="13" t="s">
        <v>556</v>
      </c>
      <c r="E111" s="35"/>
      <c r="F111" s="35"/>
      <c r="G111" s="35"/>
      <c r="H111" s="35"/>
      <c r="I111" s="4"/>
      <c r="J111" s="35"/>
      <c r="K111" s="4"/>
      <c r="L111" s="35"/>
      <c r="M111" s="4"/>
      <c r="N111" s="35"/>
      <c r="O111" s="4">
        <v>16</v>
      </c>
      <c r="P111" s="35"/>
      <c r="Q111" s="35"/>
      <c r="R111" s="35"/>
      <c r="S111" s="12"/>
      <c r="T111" s="12"/>
      <c r="U111" s="12"/>
      <c r="X111" s="25" t="s">
        <v>472</v>
      </c>
      <c r="Y111" s="25" t="s">
        <v>473</v>
      </c>
      <c r="Z111" s="25" t="s">
        <v>525</v>
      </c>
      <c r="AA111" s="25" t="s">
        <v>26</v>
      </c>
      <c r="AB111" s="25"/>
    </row>
    <row r="112" spans="1:28" s="14" customFormat="1" x14ac:dyDescent="0.3">
      <c r="A112" s="13"/>
      <c r="B112" s="13" t="s">
        <v>2844</v>
      </c>
      <c r="C112" s="13" t="s">
        <v>2845</v>
      </c>
      <c r="D112" s="13" t="s">
        <v>556</v>
      </c>
      <c r="E112" s="35"/>
      <c r="F112" s="35"/>
      <c r="G112" s="35"/>
      <c r="H112" s="35"/>
      <c r="I112" s="4"/>
      <c r="J112" s="35"/>
      <c r="K112" s="4"/>
      <c r="L112" s="35"/>
      <c r="M112" s="4"/>
      <c r="N112" s="35"/>
      <c r="O112" s="4">
        <v>4</v>
      </c>
      <c r="P112" s="35"/>
      <c r="Q112" s="35"/>
      <c r="R112" s="35"/>
      <c r="S112" s="12"/>
      <c r="T112" s="12"/>
      <c r="U112" s="12"/>
      <c r="X112" s="25" t="s">
        <v>106</v>
      </c>
      <c r="Y112" s="25" t="s">
        <v>107</v>
      </c>
      <c r="Z112" s="25" t="s">
        <v>524</v>
      </c>
      <c r="AA112" s="25" t="s">
        <v>6</v>
      </c>
      <c r="AB112" s="25"/>
    </row>
    <row r="113" spans="1:28" s="14" customFormat="1" ht="28.8" x14ac:dyDescent="0.3">
      <c r="A113" s="11"/>
      <c r="B113" s="11" t="s">
        <v>2890</v>
      </c>
      <c r="C113" s="11" t="s">
        <v>4488</v>
      </c>
      <c r="D113" s="11" t="s">
        <v>556</v>
      </c>
      <c r="E113" s="52">
        <v>1</v>
      </c>
      <c r="F113" s="35"/>
      <c r="G113" s="52">
        <v>1</v>
      </c>
      <c r="H113" s="52"/>
      <c r="I113" s="5" t="str">
        <f>IF(AND(ISNUMBER(I114),ISNUMBER(I115)), I114/I115, "")</f>
        <v/>
      </c>
      <c r="J113" s="52"/>
      <c r="K113" s="5" t="str">
        <f>IF(AND(ISNUMBER(K114),ISNUMBER(K115)), K114/K115, "")</f>
        <v/>
      </c>
      <c r="L113" s="52"/>
      <c r="M113" s="5" t="str">
        <f>IF(AND(ISNUMBER(M114),ISNUMBER(M115)), M114/M115, "")</f>
        <v/>
      </c>
      <c r="N113" s="52"/>
      <c r="O113" s="5">
        <f>IF(AND(ISNUMBER(O114),ISNUMBER(O115)), O114/O115, "")</f>
        <v>1</v>
      </c>
      <c r="P113" s="12"/>
      <c r="Q113" s="12"/>
      <c r="R113" s="12"/>
      <c r="S113" s="12"/>
      <c r="T113" s="12"/>
      <c r="U113" s="12"/>
      <c r="X113" s="25" t="s">
        <v>108</v>
      </c>
      <c r="Y113" s="25" t="s">
        <v>109</v>
      </c>
      <c r="Z113" s="25" t="s">
        <v>3758</v>
      </c>
      <c r="AA113" s="25" t="s">
        <v>26</v>
      </c>
      <c r="AB113" s="25"/>
    </row>
    <row r="114" spans="1:28" s="14" customFormat="1" x14ac:dyDescent="0.3">
      <c r="A114" s="13"/>
      <c r="B114" s="13" t="s">
        <v>2898</v>
      </c>
      <c r="C114" s="13" t="s">
        <v>2899</v>
      </c>
      <c r="D114" s="13" t="s">
        <v>556</v>
      </c>
      <c r="E114" s="35"/>
      <c r="F114" s="35"/>
      <c r="G114" s="35"/>
      <c r="H114" s="35"/>
      <c r="I114" s="4"/>
      <c r="J114" s="35"/>
      <c r="K114" s="4"/>
      <c r="L114" s="35"/>
      <c r="M114" s="4"/>
      <c r="N114" s="35"/>
      <c r="O114" s="4">
        <v>1</v>
      </c>
      <c r="P114" s="35"/>
      <c r="Q114" s="35"/>
      <c r="R114" s="35"/>
      <c r="S114" s="12"/>
      <c r="T114" s="12"/>
      <c r="U114" s="12"/>
      <c r="X114" s="25" t="s">
        <v>474</v>
      </c>
      <c r="Y114" s="25" t="s">
        <v>475</v>
      </c>
      <c r="Z114" s="25" t="s">
        <v>525</v>
      </c>
      <c r="AA114" s="25" t="s">
        <v>442</v>
      </c>
      <c r="AB114" s="25"/>
    </row>
    <row r="115" spans="1:28" s="14" customFormat="1" x14ac:dyDescent="0.3">
      <c r="A115" s="13"/>
      <c r="B115" s="13" t="s">
        <v>2904</v>
      </c>
      <c r="C115" s="13" t="s">
        <v>2905</v>
      </c>
      <c r="D115" s="13" t="s">
        <v>556</v>
      </c>
      <c r="E115" s="35"/>
      <c r="F115" s="35"/>
      <c r="G115" s="35"/>
      <c r="H115" s="35"/>
      <c r="I115" s="4"/>
      <c r="J115" s="35"/>
      <c r="K115" s="4"/>
      <c r="L115" s="35"/>
      <c r="M115" s="4"/>
      <c r="N115" s="35"/>
      <c r="O115" s="4">
        <v>1</v>
      </c>
      <c r="P115" s="35"/>
      <c r="Q115" s="35"/>
      <c r="R115" s="35"/>
      <c r="S115" s="12"/>
      <c r="T115" s="12"/>
      <c r="U115" s="12"/>
      <c r="X115" s="25" t="s">
        <v>476</v>
      </c>
      <c r="Y115" s="25" t="s">
        <v>477</v>
      </c>
      <c r="Z115" s="25" t="s">
        <v>3758</v>
      </c>
      <c r="AA115" s="25" t="s">
        <v>442</v>
      </c>
      <c r="AB115" s="25"/>
    </row>
    <row r="116" spans="1:28" s="14" customFormat="1" x14ac:dyDescent="0.3">
      <c r="A116" s="11"/>
      <c r="B116" s="11" t="s">
        <v>3027</v>
      </c>
      <c r="C116" s="11" t="s">
        <v>3028</v>
      </c>
      <c r="D116" s="11" t="s">
        <v>556</v>
      </c>
      <c r="E116" s="3">
        <v>0</v>
      </c>
      <c r="F116" s="35"/>
      <c r="G116" s="3">
        <v>0</v>
      </c>
      <c r="H116" s="3"/>
      <c r="I116" s="5" t="str">
        <f>IF(ISNUMBER(I117), I117, "")</f>
        <v/>
      </c>
      <c r="J116" s="3"/>
      <c r="K116" s="5" t="str">
        <f>IF(ISNUMBER(K117), K117, "")</f>
        <v/>
      </c>
      <c r="L116" s="3"/>
      <c r="M116" s="5" t="str">
        <f>IF(ISNUMBER(M117), M117, "")</f>
        <v/>
      </c>
      <c r="N116" s="3">
        <v>0</v>
      </c>
      <c r="O116" s="5">
        <f>IF(ISNUMBER(O117), O117, "")</f>
        <v>0</v>
      </c>
      <c r="P116" s="12"/>
      <c r="Q116" s="12"/>
      <c r="R116" s="12"/>
      <c r="S116" s="12"/>
      <c r="T116" s="12"/>
      <c r="U116" s="12"/>
      <c r="X116" s="25" t="s">
        <v>110</v>
      </c>
      <c r="Y116" s="25" t="s">
        <v>111</v>
      </c>
      <c r="Z116" s="25" t="s">
        <v>524</v>
      </c>
      <c r="AA116" s="25" t="s">
        <v>16</v>
      </c>
      <c r="AB116" s="25"/>
    </row>
    <row r="117" spans="1:28" s="14" customFormat="1" ht="28.8" x14ac:dyDescent="0.3">
      <c r="A117" s="13"/>
      <c r="B117" s="13" t="s">
        <v>3036</v>
      </c>
      <c r="C117" s="13" t="s">
        <v>3032</v>
      </c>
      <c r="D117" s="13" t="s">
        <v>556</v>
      </c>
      <c r="E117" s="35"/>
      <c r="F117" s="35"/>
      <c r="G117" s="35"/>
      <c r="H117" s="35"/>
      <c r="I117" s="4"/>
      <c r="J117" s="35"/>
      <c r="K117" s="4"/>
      <c r="L117" s="35"/>
      <c r="M117" s="4"/>
      <c r="N117" s="35"/>
      <c r="O117" s="4">
        <v>0</v>
      </c>
      <c r="P117" s="35"/>
      <c r="Q117" s="35"/>
      <c r="R117" s="35"/>
      <c r="S117" s="12"/>
      <c r="T117" s="12"/>
      <c r="U117" s="12"/>
      <c r="X117" s="25" t="s">
        <v>112</v>
      </c>
      <c r="Y117" s="25" t="s">
        <v>113</v>
      </c>
      <c r="Z117" s="25" t="s">
        <v>3758</v>
      </c>
      <c r="AA117" s="25" t="s">
        <v>23</v>
      </c>
      <c r="AB117" s="25"/>
    </row>
    <row r="118" spans="1:28" s="14" customFormat="1" x14ac:dyDescent="0.3">
      <c r="A118" s="11"/>
      <c r="B118" s="11" t="s">
        <v>3086</v>
      </c>
      <c r="C118" s="11" t="s">
        <v>3087</v>
      </c>
      <c r="D118" s="11" t="s">
        <v>556</v>
      </c>
      <c r="E118" s="52">
        <v>0.25</v>
      </c>
      <c r="F118" s="35"/>
      <c r="G118" s="52">
        <v>0.25</v>
      </c>
      <c r="H118" s="52"/>
      <c r="I118" s="5" t="str">
        <f t="shared" ref="I118" si="40">IF(AND(ISNUMBER(I119),ISNUMBER(I120)), I119/I120, "")</f>
        <v/>
      </c>
      <c r="J118" s="52"/>
      <c r="K118" s="5" t="str">
        <f t="shared" ref="K118" si="41">IF(AND(ISNUMBER(K119),ISNUMBER(K120)), K119/K120, "")</f>
        <v/>
      </c>
      <c r="L118" s="52"/>
      <c r="M118" s="5" t="str">
        <f t="shared" ref="M118" si="42">IF(AND(ISNUMBER(M119),ISNUMBER(M120)), M119/M120, "")</f>
        <v/>
      </c>
      <c r="N118" s="52">
        <v>0.25</v>
      </c>
      <c r="O118" s="5">
        <f t="shared" ref="O118" si="43">IF(AND(ISNUMBER(O119),ISNUMBER(O120)), O119/O120, "")</f>
        <v>3.9113737924215748E-2</v>
      </c>
      <c r="P118" s="12"/>
      <c r="Q118" s="12"/>
      <c r="R118" s="12"/>
      <c r="S118" s="12"/>
      <c r="T118" s="12"/>
      <c r="U118" s="12"/>
      <c r="X118" s="25" t="s">
        <v>114</v>
      </c>
      <c r="Y118" s="25" t="s">
        <v>115</v>
      </c>
      <c r="Z118" s="25" t="s">
        <v>524</v>
      </c>
      <c r="AA118" s="25" t="s">
        <v>11</v>
      </c>
      <c r="AB118" s="25"/>
    </row>
    <row r="119" spans="1:28" s="14" customFormat="1" x14ac:dyDescent="0.3">
      <c r="A119" s="13"/>
      <c r="B119" s="13" t="s">
        <v>3092</v>
      </c>
      <c r="C119" s="13" t="s">
        <v>3093</v>
      </c>
      <c r="D119" s="13" t="s">
        <v>556</v>
      </c>
      <c r="E119" s="35"/>
      <c r="F119" s="35"/>
      <c r="G119" s="35"/>
      <c r="H119" s="35"/>
      <c r="I119" s="4"/>
      <c r="J119" s="35"/>
      <c r="K119" s="4"/>
      <c r="L119" s="35"/>
      <c r="M119" s="4"/>
      <c r="N119" s="35"/>
      <c r="O119" s="4">
        <v>15069868.380000001</v>
      </c>
      <c r="P119" s="35"/>
      <c r="Q119" s="35"/>
      <c r="R119" s="35"/>
      <c r="S119" s="12"/>
      <c r="T119" s="12"/>
      <c r="U119" s="12"/>
      <c r="X119" s="25" t="s">
        <v>116</v>
      </c>
      <c r="Y119" s="25" t="s">
        <v>117</v>
      </c>
      <c r="Z119" s="25" t="s">
        <v>524</v>
      </c>
      <c r="AA119" s="25" t="s">
        <v>23</v>
      </c>
      <c r="AB119" s="25"/>
    </row>
    <row r="120" spans="1:28" s="14" customFormat="1" x14ac:dyDescent="0.3">
      <c r="A120" s="13"/>
      <c r="B120" s="13" t="s">
        <v>3096</v>
      </c>
      <c r="C120" s="13" t="s">
        <v>3097</v>
      </c>
      <c r="D120" s="13" t="s">
        <v>556</v>
      </c>
      <c r="E120" s="35"/>
      <c r="F120" s="35"/>
      <c r="G120" s="35"/>
      <c r="H120" s="35"/>
      <c r="I120" s="4"/>
      <c r="J120" s="35"/>
      <c r="K120" s="4"/>
      <c r="L120" s="35"/>
      <c r="M120" s="4"/>
      <c r="N120" s="35"/>
      <c r="O120" s="4">
        <v>385283258</v>
      </c>
      <c r="P120" s="35"/>
      <c r="Q120" s="35"/>
      <c r="R120" s="35"/>
      <c r="S120" s="12"/>
      <c r="T120" s="12"/>
      <c r="U120" s="12"/>
      <c r="X120" s="25" t="s">
        <v>118</v>
      </c>
      <c r="Y120" s="25" t="s">
        <v>119</v>
      </c>
      <c r="Z120" s="25" t="s">
        <v>524</v>
      </c>
      <c r="AA120" s="25" t="s">
        <v>39</v>
      </c>
      <c r="AB120" s="25"/>
    </row>
    <row r="121" spans="1:28" s="14" customFormat="1" x14ac:dyDescent="0.3">
      <c r="A121" s="11"/>
      <c r="B121" s="11" t="s">
        <v>3099</v>
      </c>
      <c r="C121" s="11" t="s">
        <v>3100</v>
      </c>
      <c r="D121" s="11" t="s">
        <v>556</v>
      </c>
      <c r="E121" s="52">
        <v>0.25</v>
      </c>
      <c r="F121" s="35"/>
      <c r="G121" s="52">
        <v>0.25</v>
      </c>
      <c r="H121" s="52"/>
      <c r="I121" s="5" t="str">
        <f t="shared" ref="I121" si="44">IF(AND(ISNUMBER(I122),ISNUMBER(I123)), I122/I123, "")</f>
        <v/>
      </c>
      <c r="J121" s="52"/>
      <c r="K121" s="5" t="str">
        <f t="shared" ref="K121" si="45">IF(AND(ISNUMBER(K122),ISNUMBER(K123)), K122/K123, "")</f>
        <v/>
      </c>
      <c r="L121" s="52"/>
      <c r="M121" s="5" t="str">
        <f t="shared" ref="M121" si="46">IF(AND(ISNUMBER(M122),ISNUMBER(M123)), M122/M123, "")</f>
        <v/>
      </c>
      <c r="N121" s="52">
        <v>0.9</v>
      </c>
      <c r="O121" s="5" t="str">
        <f>IF(AND(ISNUMBER(#REF!),ISNUMBER(O122)),#REF!/ O122, "")</f>
        <v/>
      </c>
      <c r="P121" s="12"/>
      <c r="Q121" s="12"/>
      <c r="R121" s="12"/>
      <c r="S121" s="12"/>
      <c r="T121" s="12"/>
      <c r="U121" s="12"/>
      <c r="X121" s="25" t="s">
        <v>120</v>
      </c>
      <c r="Y121" s="25" t="s">
        <v>121</v>
      </c>
      <c r="Z121" s="25" t="s">
        <v>3758</v>
      </c>
      <c r="AA121" s="25" t="s">
        <v>23</v>
      </c>
      <c r="AB121" s="25"/>
    </row>
    <row r="122" spans="1:28" s="14" customFormat="1" x14ac:dyDescent="0.3">
      <c r="A122" s="13"/>
      <c r="B122" s="13" t="s">
        <v>3105</v>
      </c>
      <c r="C122" s="13" t="s">
        <v>3106</v>
      </c>
      <c r="D122" s="13" t="s">
        <v>556</v>
      </c>
      <c r="E122" s="35"/>
      <c r="F122" s="35"/>
      <c r="G122" s="35"/>
      <c r="H122" s="35"/>
      <c r="I122" s="4"/>
      <c r="J122" s="35"/>
      <c r="K122" s="4"/>
      <c r="L122" s="35"/>
      <c r="M122" s="4"/>
      <c r="N122" s="35"/>
      <c r="O122" s="4">
        <v>389665576</v>
      </c>
      <c r="P122" s="35"/>
      <c r="Q122" s="35"/>
      <c r="R122" s="35"/>
      <c r="S122" s="12"/>
      <c r="T122" s="12"/>
      <c r="U122" s="12"/>
      <c r="X122" s="25" t="s">
        <v>122</v>
      </c>
      <c r="Y122" s="25" t="s">
        <v>123</v>
      </c>
      <c r="Z122" s="25" t="s">
        <v>524</v>
      </c>
      <c r="AA122" s="25" t="s">
        <v>6</v>
      </c>
      <c r="AB122" s="25"/>
    </row>
    <row r="123" spans="1:28" s="14" customFormat="1" x14ac:dyDescent="0.3">
      <c r="A123" s="13"/>
      <c r="B123" s="13" t="s">
        <v>3108</v>
      </c>
      <c r="C123" s="13" t="s">
        <v>3109</v>
      </c>
      <c r="D123" s="13" t="s">
        <v>556</v>
      </c>
      <c r="E123" s="35"/>
      <c r="F123" s="35"/>
      <c r="G123" s="35"/>
      <c r="H123" s="35"/>
      <c r="I123" s="4"/>
      <c r="J123" s="35"/>
      <c r="K123" s="4"/>
      <c r="L123" s="35"/>
      <c r="M123" s="4"/>
      <c r="N123" s="35"/>
      <c r="O123" s="14">
        <v>433101415</v>
      </c>
      <c r="P123" s="35"/>
      <c r="Q123" s="35"/>
      <c r="R123" s="35"/>
      <c r="S123" s="12"/>
      <c r="T123" s="12"/>
      <c r="U123" s="12"/>
      <c r="X123" s="25" t="s">
        <v>124</v>
      </c>
      <c r="Y123" s="25" t="s">
        <v>125</v>
      </c>
      <c r="Z123" s="25" t="s">
        <v>525</v>
      </c>
      <c r="AA123" s="25" t="s">
        <v>11</v>
      </c>
      <c r="AB123" s="25"/>
    </row>
    <row r="124" spans="1:28" s="14" customFormat="1" x14ac:dyDescent="0.3">
      <c r="A124" s="11"/>
      <c r="B124" s="11" t="s">
        <v>3111</v>
      </c>
      <c r="C124" s="11" t="s">
        <v>3112</v>
      </c>
      <c r="D124" s="11" t="s">
        <v>556</v>
      </c>
      <c r="E124" s="3">
        <v>376417456</v>
      </c>
      <c r="F124" s="35"/>
      <c r="G124" s="3">
        <v>71015973</v>
      </c>
      <c r="H124" s="3"/>
      <c r="I124" s="5" t="str">
        <f t="shared" ref="I124" si="47">IF(AND(ISNUMBER(I125),ISNUMBER(I126)), I125/I126, "")</f>
        <v/>
      </c>
      <c r="J124" s="3"/>
      <c r="K124" s="5" t="str">
        <f t="shared" ref="K124" si="48">IF(AND(ISNUMBER(K125),ISNUMBER(K126)), K125/K126, "")</f>
        <v/>
      </c>
      <c r="L124" s="3"/>
      <c r="M124" s="5" t="str">
        <f t="shared" ref="M124" si="49">IF(AND(ISNUMBER(M125),ISNUMBER(M126)), M125/M126, "")</f>
        <v/>
      </c>
      <c r="N124" s="52">
        <v>0.92</v>
      </c>
      <c r="O124" s="5" t="str">
        <f>IF(AND(ISNUMBER(#REF!),ISNUMBER(O125)),#REF!/ O125, "")</f>
        <v/>
      </c>
      <c r="P124" s="12"/>
      <c r="Q124" s="12"/>
      <c r="R124" s="12"/>
      <c r="S124" s="12"/>
      <c r="T124" s="12"/>
      <c r="U124" s="12"/>
      <c r="X124" s="25" t="s">
        <v>126</v>
      </c>
      <c r="Y124" s="25" t="s">
        <v>127</v>
      </c>
      <c r="Z124" s="25" t="s">
        <v>524</v>
      </c>
      <c r="AA124" s="25" t="s">
        <v>26</v>
      </c>
      <c r="AB124" s="25"/>
    </row>
    <row r="125" spans="1:28" s="14" customFormat="1" ht="15.6" x14ac:dyDescent="0.3">
      <c r="A125" s="13"/>
      <c r="B125" s="13" t="s">
        <v>3116</v>
      </c>
      <c r="C125" s="13" t="s">
        <v>3117</v>
      </c>
      <c r="D125" s="13" t="s">
        <v>556</v>
      </c>
      <c r="E125" s="35"/>
      <c r="F125" s="35"/>
      <c r="G125" s="35"/>
      <c r="H125" s="35"/>
      <c r="I125" s="4"/>
      <c r="J125" s="35"/>
      <c r="K125" s="4"/>
      <c r="L125" s="35"/>
      <c r="M125" s="4"/>
      <c r="N125" s="35"/>
      <c r="O125" s="55">
        <v>433101415</v>
      </c>
      <c r="P125" s="35"/>
      <c r="Q125" s="35"/>
      <c r="R125" s="35"/>
      <c r="S125" s="12"/>
      <c r="T125" s="12"/>
      <c r="U125" s="12"/>
      <c r="X125" s="25" t="s">
        <v>128</v>
      </c>
      <c r="Y125" s="25" t="s">
        <v>129</v>
      </c>
      <c r="Z125" s="25" t="s">
        <v>525</v>
      </c>
      <c r="AA125" s="25" t="s">
        <v>11</v>
      </c>
      <c r="AB125" s="25"/>
    </row>
    <row r="126" spans="1:28" s="14" customFormat="1" x14ac:dyDescent="0.3">
      <c r="A126" s="13"/>
      <c r="B126" s="13" t="s">
        <v>3119</v>
      </c>
      <c r="C126" s="13" t="s">
        <v>3120</v>
      </c>
      <c r="D126" s="13" t="s">
        <v>556</v>
      </c>
      <c r="E126" s="35"/>
      <c r="F126" s="35"/>
      <c r="G126" s="35"/>
      <c r="H126" s="35"/>
      <c r="I126" s="4"/>
      <c r="J126" s="35"/>
      <c r="K126" s="4"/>
      <c r="L126" s="35"/>
      <c r="M126" s="4"/>
      <c r="N126" s="35"/>
      <c r="O126" s="14">
        <v>396909000</v>
      </c>
      <c r="P126" s="35"/>
      <c r="Q126" s="35"/>
      <c r="R126" s="35"/>
      <c r="S126" s="12"/>
      <c r="T126" s="12"/>
      <c r="U126" s="12"/>
      <c r="X126" s="25" t="s">
        <v>130</v>
      </c>
      <c r="Y126" s="25" t="s">
        <v>131</v>
      </c>
      <c r="Z126" s="25" t="s">
        <v>524</v>
      </c>
      <c r="AA126" s="25" t="s">
        <v>11</v>
      </c>
      <c r="AB126" s="25"/>
    </row>
    <row r="127" spans="1:28" s="14" customFormat="1" ht="28.8" x14ac:dyDescent="0.3">
      <c r="A127" s="11"/>
      <c r="B127" s="11" t="s">
        <v>3122</v>
      </c>
      <c r="C127" s="11" t="s">
        <v>3123</v>
      </c>
      <c r="D127" s="11" t="s">
        <v>556</v>
      </c>
      <c r="E127" s="3"/>
      <c r="F127" s="35"/>
      <c r="G127" s="3"/>
      <c r="H127" s="3"/>
      <c r="I127" s="5" t="str">
        <f>IF(AND(ISNUMBER(I128),ISNUMBER(I129),ISNUMBER(I130)), (I128+I129)/I130, "")</f>
        <v/>
      </c>
      <c r="J127" s="3"/>
      <c r="K127" s="5" t="str">
        <f>IF(AND(ISNUMBER(K128),ISNUMBER(K129),ISNUMBER(K130)), (K128+K129)/K130, "")</f>
        <v/>
      </c>
      <c r="L127" s="3"/>
      <c r="M127" s="5" t="str">
        <f>IF(AND(ISNUMBER(M128),ISNUMBER(M129),ISNUMBER(M130)), (M128+M129)/M130, "")</f>
        <v/>
      </c>
      <c r="N127" s="3"/>
      <c r="O127" s="5">
        <f>IF(AND(ISNUMBER(O128),ISNUMBER(O129),ISNUMBER(O130)), (O128+O129)/O130, "")</f>
        <v>0.93855048591549295</v>
      </c>
      <c r="P127" s="12"/>
      <c r="Q127" s="12"/>
      <c r="R127" s="12"/>
      <c r="S127" s="12"/>
      <c r="T127" s="12"/>
      <c r="U127" s="12"/>
      <c r="X127" s="25" t="s">
        <v>132</v>
      </c>
      <c r="Y127" s="25" t="s">
        <v>133</v>
      </c>
      <c r="Z127" s="25" t="s">
        <v>524</v>
      </c>
      <c r="AA127" s="25" t="s">
        <v>11</v>
      </c>
      <c r="AB127" s="25"/>
    </row>
    <row r="128" spans="1:28" s="14" customFormat="1" x14ac:dyDescent="0.3">
      <c r="A128" s="13"/>
      <c r="B128" s="13" t="s">
        <v>3128</v>
      </c>
      <c r="C128" s="13" t="s">
        <v>3129</v>
      </c>
      <c r="D128" s="13" t="s">
        <v>556</v>
      </c>
      <c r="E128" s="35"/>
      <c r="F128" s="35"/>
      <c r="G128" s="35"/>
      <c r="H128" s="35"/>
      <c r="I128" s="4"/>
      <c r="J128" s="35"/>
      <c r="K128" s="4"/>
      <c r="L128" s="35"/>
      <c r="M128" s="4"/>
      <c r="N128" s="35"/>
      <c r="O128" s="4">
        <v>77946160</v>
      </c>
      <c r="P128" s="35"/>
      <c r="Q128" s="35"/>
      <c r="R128" s="35"/>
      <c r="S128" s="12"/>
      <c r="T128" s="12"/>
      <c r="U128" s="12"/>
      <c r="X128" s="25" t="s">
        <v>134</v>
      </c>
      <c r="Y128" s="25" t="s">
        <v>135</v>
      </c>
      <c r="Z128" s="25" t="s">
        <v>524</v>
      </c>
      <c r="AA128" s="25" t="s">
        <v>16</v>
      </c>
      <c r="AB128" s="25"/>
    </row>
    <row r="129" spans="1:28" s="14" customFormat="1" x14ac:dyDescent="0.3">
      <c r="A129" s="13"/>
      <c r="B129" s="13" t="s">
        <v>3132</v>
      </c>
      <c r="C129" s="13" t="s">
        <v>3133</v>
      </c>
      <c r="D129" s="13" t="s">
        <v>556</v>
      </c>
      <c r="E129" s="35"/>
      <c r="F129" s="35"/>
      <c r="G129" s="35"/>
      <c r="H129" s="35"/>
      <c r="I129" s="4"/>
      <c r="J129" s="35"/>
      <c r="K129" s="4"/>
      <c r="L129" s="35"/>
      <c r="M129" s="4"/>
      <c r="N129" s="35"/>
      <c r="O129" s="4">
        <v>55328009</v>
      </c>
      <c r="P129" s="35"/>
      <c r="Q129" s="35"/>
      <c r="R129" s="35"/>
      <c r="S129" s="12"/>
      <c r="T129" s="12"/>
      <c r="U129" s="12"/>
      <c r="X129" s="25" t="s">
        <v>136</v>
      </c>
      <c r="Y129" s="25" t="s">
        <v>137</v>
      </c>
      <c r="Z129" s="25" t="s">
        <v>524</v>
      </c>
      <c r="AA129" s="25" t="s">
        <v>16</v>
      </c>
      <c r="AB129" s="25"/>
    </row>
    <row r="130" spans="1:28" s="14" customFormat="1" x14ac:dyDescent="0.3">
      <c r="A130" s="13"/>
      <c r="B130" s="13" t="s">
        <v>3136</v>
      </c>
      <c r="C130" s="13" t="s">
        <v>3137</v>
      </c>
      <c r="D130" s="13" t="s">
        <v>556</v>
      </c>
      <c r="E130" s="35"/>
      <c r="F130" s="35"/>
      <c r="G130" s="35"/>
      <c r="H130" s="35"/>
      <c r="I130" s="4"/>
      <c r="J130" s="35"/>
      <c r="K130" s="4"/>
      <c r="L130" s="35"/>
      <c r="M130" s="4"/>
      <c r="N130" s="35"/>
      <c r="O130" s="4">
        <v>142000000</v>
      </c>
      <c r="P130" s="35"/>
      <c r="Q130" s="35"/>
      <c r="R130" s="35"/>
      <c r="S130" s="12"/>
      <c r="T130" s="12"/>
      <c r="U130" s="12"/>
      <c r="X130" s="25" t="s">
        <v>138</v>
      </c>
      <c r="Y130" s="25" t="s">
        <v>139</v>
      </c>
      <c r="Z130" s="25" t="s">
        <v>3758</v>
      </c>
      <c r="AA130" s="25" t="s">
        <v>39</v>
      </c>
      <c r="AB130" s="25"/>
    </row>
    <row r="131" spans="1:28" s="14" customFormat="1" x14ac:dyDescent="0.3">
      <c r="A131" s="11"/>
      <c r="B131" s="11" t="s">
        <v>3153</v>
      </c>
      <c r="C131" s="11" t="s">
        <v>3154</v>
      </c>
      <c r="D131" s="11" t="s">
        <v>556</v>
      </c>
      <c r="E131" s="3" t="s">
        <v>5009</v>
      </c>
      <c r="F131" s="35"/>
      <c r="G131" s="3" t="s">
        <v>5009</v>
      </c>
      <c r="H131" s="3" t="s">
        <v>5009</v>
      </c>
      <c r="I131" s="5" t="str">
        <f>IF(ISNUMBER(I132), I132, "")</f>
        <v/>
      </c>
      <c r="J131" s="3"/>
      <c r="K131" s="5" t="str">
        <f>IF(ISNUMBER(K132), K132, "")</f>
        <v/>
      </c>
      <c r="L131" s="3"/>
      <c r="M131" s="5" t="str">
        <f>IF(ISNUMBER(M132), M132, "")</f>
        <v/>
      </c>
      <c r="N131" s="3" t="s">
        <v>5013</v>
      </c>
      <c r="O131" s="5" t="str">
        <f>IF(ISNUMBER(O132), O132, "")</f>
        <v/>
      </c>
      <c r="P131" s="12"/>
      <c r="Q131" s="12"/>
      <c r="R131" s="12"/>
      <c r="S131" s="12"/>
      <c r="T131" s="12"/>
      <c r="U131" s="12"/>
      <c r="X131" s="25" t="s">
        <v>140</v>
      </c>
      <c r="Y131" s="25" t="s">
        <v>141</v>
      </c>
      <c r="Z131" s="25" t="s">
        <v>525</v>
      </c>
      <c r="AA131" s="25" t="s">
        <v>16</v>
      </c>
      <c r="AB131" s="25"/>
    </row>
    <row r="132" spans="1:28" s="14" customFormat="1" x14ac:dyDescent="0.3">
      <c r="A132" s="13"/>
      <c r="B132" s="13" t="s">
        <v>3159</v>
      </c>
      <c r="C132" s="13" t="s">
        <v>3160</v>
      </c>
      <c r="D132" s="13" t="s">
        <v>556</v>
      </c>
      <c r="E132" s="35"/>
      <c r="F132" s="35"/>
      <c r="G132" s="35"/>
      <c r="H132" s="35"/>
      <c r="I132" s="4"/>
      <c r="J132" s="35"/>
      <c r="K132" s="4"/>
      <c r="L132" s="35"/>
      <c r="M132" s="4"/>
      <c r="N132" s="35"/>
      <c r="O132" s="4" t="s">
        <v>5013</v>
      </c>
      <c r="P132" s="35"/>
      <c r="Q132" s="35"/>
      <c r="R132" s="35"/>
      <c r="S132" s="12"/>
      <c r="T132" s="12"/>
      <c r="U132" s="12"/>
      <c r="X132" s="25" t="s">
        <v>142</v>
      </c>
      <c r="Y132" s="25" t="s">
        <v>143</v>
      </c>
      <c r="Z132" s="25" t="s">
        <v>524</v>
      </c>
      <c r="AA132" s="25" t="s">
        <v>6</v>
      </c>
      <c r="AB132" s="25"/>
    </row>
    <row r="133" spans="1:28" s="14" customFormat="1" x14ac:dyDescent="0.3">
      <c r="A133" s="11"/>
      <c r="B133" s="11" t="s">
        <v>3240</v>
      </c>
      <c r="C133" s="11" t="s">
        <v>3241</v>
      </c>
      <c r="D133" s="11" t="s">
        <v>556</v>
      </c>
      <c r="E133" s="3">
        <v>318629848</v>
      </c>
      <c r="F133" s="35"/>
      <c r="G133" s="3">
        <v>267922120</v>
      </c>
      <c r="H133" s="3"/>
      <c r="I133" s="5" t="str">
        <f>IF(AND(ISNUMBER(I134),ISNUMBER(I135),ISNUMBER(I136),ISNUMBER(I137),ISNUMBER(I138)), (I134-I135-I136+I137)/I138, "")</f>
        <v/>
      </c>
      <c r="J133" s="3"/>
      <c r="K133" s="5" t="str">
        <f>IF(AND(ISNUMBER(K134),ISNUMBER(K135),ISNUMBER(K136),ISNUMBER(K137),ISNUMBER(K138)), (K134-K135-K136+K137)/K138, "")</f>
        <v/>
      </c>
      <c r="L133" s="3"/>
      <c r="M133" s="5" t="str">
        <f>IF(AND(ISNUMBER(M134),ISNUMBER(M135),ISNUMBER(M136),ISNUMBER(M137),ISNUMBER(M138)), (M134-M135-M136+M137)/M138, "")</f>
        <v/>
      </c>
      <c r="N133" s="3"/>
      <c r="O133" s="5">
        <f>IF(AND(ISNUMBER(O134),ISNUMBER(O135),ISNUMBER(O136),ISNUMBER(O137),ISNUMBER(O138)), (O134-O135-O136+O137)/O138, "")</f>
        <v>3.8230295500000002</v>
      </c>
      <c r="P133" s="12"/>
      <c r="Q133" s="12"/>
      <c r="R133" s="12"/>
      <c r="S133" s="12"/>
      <c r="T133" s="12"/>
      <c r="U133" s="12"/>
      <c r="X133" s="25" t="s">
        <v>144</v>
      </c>
      <c r="Y133" s="25" t="s">
        <v>145</v>
      </c>
      <c r="Z133" s="25" t="s">
        <v>525</v>
      </c>
      <c r="AA133" s="25" t="s">
        <v>6</v>
      </c>
      <c r="AB133" s="25"/>
    </row>
    <row r="134" spans="1:28" s="14" customFormat="1" x14ac:dyDescent="0.3">
      <c r="A134" s="13"/>
      <c r="B134" s="13" t="s">
        <v>3247</v>
      </c>
      <c r="C134" s="13" t="s">
        <v>3248</v>
      </c>
      <c r="D134" s="13" t="s">
        <v>556</v>
      </c>
      <c r="E134" s="35"/>
      <c r="F134" s="35"/>
      <c r="G134" s="35"/>
      <c r="H134" s="35"/>
      <c r="I134" s="4"/>
      <c r="J134" s="35"/>
      <c r="K134" s="4"/>
      <c r="L134" s="35"/>
      <c r="M134" s="4"/>
      <c r="N134" s="35"/>
      <c r="O134" s="4">
        <v>359462684</v>
      </c>
      <c r="P134" s="35"/>
      <c r="Q134" s="35"/>
      <c r="R134" s="35"/>
      <c r="S134" s="12"/>
      <c r="T134" s="12"/>
      <c r="U134" s="12"/>
      <c r="X134" s="25" t="s">
        <v>146</v>
      </c>
      <c r="Y134" s="25" t="s">
        <v>147</v>
      </c>
      <c r="Z134" s="25" t="s">
        <v>524</v>
      </c>
      <c r="AA134" s="25" t="s">
        <v>11</v>
      </c>
      <c r="AB134" s="25"/>
    </row>
    <row r="135" spans="1:28" s="14" customFormat="1" x14ac:dyDescent="0.3">
      <c r="A135" s="13"/>
      <c r="B135" s="13" t="s">
        <v>3250</v>
      </c>
      <c r="C135" s="13" t="s">
        <v>3251</v>
      </c>
      <c r="D135" s="13" t="s">
        <v>556</v>
      </c>
      <c r="E135" s="35"/>
      <c r="F135" s="35"/>
      <c r="G135" s="35"/>
      <c r="H135" s="35"/>
      <c r="I135" s="4"/>
      <c r="J135" s="35"/>
      <c r="K135" s="4"/>
      <c r="L135" s="35"/>
      <c r="M135" s="4"/>
      <c r="N135" s="35"/>
      <c r="O135" s="4">
        <v>3025</v>
      </c>
      <c r="P135" s="35"/>
      <c r="Q135" s="35"/>
      <c r="R135" s="35"/>
      <c r="S135" s="12"/>
      <c r="T135" s="12"/>
      <c r="U135" s="12"/>
      <c r="X135" s="25" t="s">
        <v>148</v>
      </c>
      <c r="Y135" s="25" t="s">
        <v>149</v>
      </c>
      <c r="Z135" s="25" t="s">
        <v>524</v>
      </c>
      <c r="AA135" s="25" t="s">
        <v>39</v>
      </c>
      <c r="AB135" s="25"/>
    </row>
    <row r="136" spans="1:28" s="14" customFormat="1" x14ac:dyDescent="0.3">
      <c r="A136" s="13"/>
      <c r="B136" s="13" t="s">
        <v>3252</v>
      </c>
      <c r="C136" s="13" t="s">
        <v>3253</v>
      </c>
      <c r="D136" s="13" t="s">
        <v>556</v>
      </c>
      <c r="E136" s="35"/>
      <c r="F136" s="35"/>
      <c r="G136" s="35"/>
      <c r="H136" s="35"/>
      <c r="I136" s="4"/>
      <c r="J136" s="35"/>
      <c r="K136" s="4"/>
      <c r="L136" s="35"/>
      <c r="M136" s="4"/>
      <c r="N136" s="35"/>
      <c r="O136" s="4">
        <v>0</v>
      </c>
      <c r="P136" s="35"/>
      <c r="Q136" s="35"/>
      <c r="R136" s="35"/>
      <c r="S136" s="12"/>
      <c r="T136" s="12"/>
      <c r="U136" s="12"/>
      <c r="X136" s="25" t="s">
        <v>150</v>
      </c>
      <c r="Y136" s="25" t="s">
        <v>151</v>
      </c>
      <c r="Z136" s="25" t="s">
        <v>524</v>
      </c>
      <c r="AA136" s="25" t="s">
        <v>6</v>
      </c>
      <c r="AB136" s="25"/>
    </row>
    <row r="137" spans="1:28" s="14" customFormat="1" x14ac:dyDescent="0.3">
      <c r="A137" s="13"/>
      <c r="B137" s="13" t="s">
        <v>3255</v>
      </c>
      <c r="C137" s="13" t="s">
        <v>3256</v>
      </c>
      <c r="D137" s="13" t="s">
        <v>556</v>
      </c>
      <c r="E137" s="35"/>
      <c r="F137" s="35"/>
      <c r="G137" s="35"/>
      <c r="H137" s="35"/>
      <c r="I137" s="4"/>
      <c r="J137" s="35"/>
      <c r="K137" s="4"/>
      <c r="L137" s="35"/>
      <c r="M137" s="4"/>
      <c r="N137" s="35"/>
      <c r="O137" s="4">
        <v>22843296</v>
      </c>
      <c r="P137" s="35"/>
      <c r="Q137" s="35"/>
      <c r="R137" s="35"/>
      <c r="S137" s="12"/>
      <c r="T137" s="12"/>
      <c r="U137" s="12"/>
      <c r="X137" s="25" t="s">
        <v>152</v>
      </c>
      <c r="Y137" s="25" t="s">
        <v>153</v>
      </c>
      <c r="Z137" s="25" t="s">
        <v>524</v>
      </c>
      <c r="AA137" s="25" t="s">
        <v>26</v>
      </c>
      <c r="AB137" s="25"/>
    </row>
    <row r="138" spans="1:28" s="14" customFormat="1" ht="28.8" x14ac:dyDescent="0.3">
      <c r="A138" s="13"/>
      <c r="B138" s="13" t="s">
        <v>3258</v>
      </c>
      <c r="C138" s="13" t="s">
        <v>3259</v>
      </c>
      <c r="D138" s="13" t="s">
        <v>556</v>
      </c>
      <c r="E138" s="35"/>
      <c r="F138" s="35"/>
      <c r="G138" s="35"/>
      <c r="H138" s="35"/>
      <c r="I138" s="4"/>
      <c r="J138" s="35"/>
      <c r="K138" s="4"/>
      <c r="L138" s="35"/>
      <c r="M138" s="4"/>
      <c r="N138" s="35"/>
      <c r="O138" s="4">
        <v>100000000</v>
      </c>
      <c r="P138" s="35"/>
      <c r="Q138" s="35"/>
      <c r="R138" s="35"/>
      <c r="S138" s="12"/>
      <c r="T138" s="12"/>
      <c r="U138" s="12"/>
      <c r="X138" s="25" t="s">
        <v>154</v>
      </c>
      <c r="Y138" s="25" t="s">
        <v>155</v>
      </c>
      <c r="Z138" s="25" t="s">
        <v>524</v>
      </c>
      <c r="AA138" s="25" t="s">
        <v>6</v>
      </c>
      <c r="AB138" s="25"/>
    </row>
    <row r="139" spans="1:28" s="14" customFormat="1" x14ac:dyDescent="0.3">
      <c r="A139" s="11"/>
      <c r="B139" s="11" t="s">
        <v>3274</v>
      </c>
      <c r="C139" s="11" t="s">
        <v>3275</v>
      </c>
      <c r="D139" s="11" t="s">
        <v>556</v>
      </c>
      <c r="E139" s="3">
        <v>318629848</v>
      </c>
      <c r="F139" s="35"/>
      <c r="G139" s="3">
        <v>318629848</v>
      </c>
      <c r="H139" s="3"/>
      <c r="I139" s="5" t="str">
        <f>IF(AND(ISNUMBER(I140),ISNUMBER(I141)), I140/I141, "")</f>
        <v/>
      </c>
      <c r="J139" s="3"/>
      <c r="K139" s="5" t="str">
        <f>IF(AND(ISNUMBER(K140),ISNUMBER(K141)), K140/K141, "")</f>
        <v/>
      </c>
      <c r="L139" s="3"/>
      <c r="M139" s="5" t="str">
        <f>IF(AND(ISNUMBER(M140),ISNUMBER(M141)), M140/M141, "")</f>
        <v/>
      </c>
      <c r="N139" s="3"/>
      <c r="O139" s="5">
        <f>IF(AND(ISNUMBER(O140),ISNUMBER(O141)), O140/O141, "")</f>
        <v>20.954784150312758</v>
      </c>
      <c r="P139" s="12"/>
      <c r="Q139" s="12"/>
      <c r="R139" s="12"/>
      <c r="S139" s="12"/>
      <c r="T139" s="12"/>
      <c r="U139" s="12"/>
      <c r="X139" s="25" t="s">
        <v>156</v>
      </c>
      <c r="Y139" s="25" t="s">
        <v>157</v>
      </c>
      <c r="Z139" s="25" t="s">
        <v>524</v>
      </c>
      <c r="AA139" s="25" t="s">
        <v>6</v>
      </c>
      <c r="AB139" s="25"/>
    </row>
    <row r="140" spans="1:28" s="14" customFormat="1" x14ac:dyDescent="0.3">
      <c r="A140" s="13"/>
      <c r="B140" s="13" t="s">
        <v>3282</v>
      </c>
      <c r="C140" s="13" t="s">
        <v>3283</v>
      </c>
      <c r="D140" s="13" t="s">
        <v>556</v>
      </c>
      <c r="E140" s="35"/>
      <c r="F140" s="35"/>
      <c r="G140" s="35"/>
      <c r="H140" s="35"/>
      <c r="I140" s="4"/>
      <c r="J140" s="35"/>
      <c r="K140" s="4"/>
      <c r="L140" s="35"/>
      <c r="M140" s="4"/>
      <c r="N140" s="35"/>
      <c r="O140" s="4">
        <v>359462684</v>
      </c>
      <c r="P140" s="35"/>
      <c r="Q140" s="35"/>
      <c r="R140" s="35"/>
      <c r="S140" s="12"/>
      <c r="T140" s="12"/>
      <c r="U140" s="12"/>
      <c r="X140" s="25" t="s">
        <v>158</v>
      </c>
      <c r="Y140" s="25" t="s">
        <v>159</v>
      </c>
      <c r="Z140" s="25" t="s">
        <v>524</v>
      </c>
      <c r="AA140" s="25" t="s">
        <v>6</v>
      </c>
      <c r="AB140" s="25"/>
    </row>
    <row r="141" spans="1:28" s="14" customFormat="1" x14ac:dyDescent="0.3">
      <c r="A141" s="13"/>
      <c r="B141" s="13" t="s">
        <v>3284</v>
      </c>
      <c r="C141" s="13" t="s">
        <v>3285</v>
      </c>
      <c r="D141" s="13" t="s">
        <v>556</v>
      </c>
      <c r="E141" s="35"/>
      <c r="F141" s="35"/>
      <c r="G141" s="35"/>
      <c r="H141" s="35"/>
      <c r="I141" s="4"/>
      <c r="J141" s="35"/>
      <c r="K141" s="4"/>
      <c r="L141" s="35"/>
      <c r="M141" s="4"/>
      <c r="N141" s="35"/>
      <c r="O141" s="4">
        <v>17154206</v>
      </c>
      <c r="P141" s="35"/>
      <c r="Q141" s="35"/>
      <c r="R141" s="35"/>
      <c r="S141" s="12"/>
      <c r="T141" s="12"/>
      <c r="U141" s="12"/>
      <c r="X141" s="25" t="s">
        <v>160</v>
      </c>
      <c r="Y141" s="25" t="s">
        <v>161</v>
      </c>
      <c r="Z141" s="25" t="s">
        <v>524</v>
      </c>
      <c r="AA141" s="25" t="s">
        <v>39</v>
      </c>
      <c r="AB141" s="25"/>
    </row>
    <row r="142" spans="1:28" s="14" customFormat="1" x14ac:dyDescent="0.3">
      <c r="A142" s="11"/>
      <c r="B142" s="11" t="s">
        <v>3287</v>
      </c>
      <c r="C142" s="11" t="s">
        <v>3288</v>
      </c>
      <c r="D142" s="11" t="s">
        <v>556</v>
      </c>
      <c r="E142" s="3">
        <v>4.9000000000000004</v>
      </c>
      <c r="F142" s="35"/>
      <c r="G142" s="3">
        <v>4.9000000000000004</v>
      </c>
      <c r="H142" s="3"/>
      <c r="I142" s="5" t="str">
        <f>IF(AND(ISNUMBER(I143),ISNUMBER(I144)), I143/I144, "")</f>
        <v/>
      </c>
      <c r="J142" s="3"/>
      <c r="K142" s="5" t="str">
        <f>IF(AND(ISNUMBER(K143),ISNUMBER(K144)), K143/K144, "")</f>
        <v/>
      </c>
      <c r="L142" s="3"/>
      <c r="M142" s="5" t="str">
        <f>IF(AND(ISNUMBER(M143),ISNUMBER(M144)), M143/M144, "")</f>
        <v/>
      </c>
      <c r="N142" s="3"/>
      <c r="O142" s="5">
        <f>IF(AND(ISNUMBER(O143),ISNUMBER(O144)), O143/O144, "")</f>
        <v>4.7420607716156233</v>
      </c>
      <c r="P142" s="12"/>
      <c r="Q142" s="12"/>
      <c r="R142" s="12"/>
      <c r="S142" s="12"/>
      <c r="T142" s="12"/>
      <c r="U142" s="12"/>
      <c r="X142" s="25" t="s">
        <v>162</v>
      </c>
      <c r="Y142" s="25" t="s">
        <v>163</v>
      </c>
      <c r="Z142" s="25" t="s">
        <v>524</v>
      </c>
      <c r="AA142" s="25" t="s">
        <v>6</v>
      </c>
      <c r="AB142" s="25"/>
    </row>
    <row r="143" spans="1:28" s="14" customFormat="1" x14ac:dyDescent="0.3">
      <c r="A143" s="13"/>
      <c r="B143" s="13" t="s">
        <v>3293</v>
      </c>
      <c r="C143" s="13" t="s">
        <v>3283</v>
      </c>
      <c r="D143" s="13" t="s">
        <v>556</v>
      </c>
      <c r="E143" s="35"/>
      <c r="F143" s="35"/>
      <c r="G143" s="35"/>
      <c r="H143" s="35"/>
      <c r="I143" s="4"/>
      <c r="J143" s="35"/>
      <c r="K143" s="4"/>
      <c r="L143" s="35"/>
      <c r="M143" s="4"/>
      <c r="N143" s="35"/>
      <c r="O143" s="4">
        <v>359462684</v>
      </c>
      <c r="P143" s="35"/>
      <c r="Q143" s="35"/>
      <c r="R143" s="35"/>
      <c r="S143" s="12"/>
      <c r="T143" s="12"/>
      <c r="U143" s="12"/>
      <c r="X143" s="25" t="s">
        <v>164</v>
      </c>
      <c r="Y143" s="25" t="s">
        <v>165</v>
      </c>
      <c r="Z143" s="25" t="s">
        <v>525</v>
      </c>
      <c r="AA143" s="25" t="s">
        <v>11</v>
      </c>
      <c r="AB143" s="25"/>
    </row>
    <row r="144" spans="1:28" s="14" customFormat="1" x14ac:dyDescent="0.3">
      <c r="A144" s="13"/>
      <c r="B144" s="13" t="s">
        <v>3294</v>
      </c>
      <c r="C144" s="13" t="s">
        <v>3272</v>
      </c>
      <c r="D144" s="13" t="s">
        <v>556</v>
      </c>
      <c r="E144" s="35"/>
      <c r="F144" s="35"/>
      <c r="G144" s="35"/>
      <c r="H144" s="35"/>
      <c r="I144" s="4"/>
      <c r="J144" s="35"/>
      <c r="K144" s="4"/>
      <c r="L144" s="35"/>
      <c r="M144" s="4"/>
      <c r="N144" s="35"/>
      <c r="O144" s="4">
        <v>75803053</v>
      </c>
      <c r="P144" s="35"/>
      <c r="Q144" s="35"/>
      <c r="R144" s="35"/>
      <c r="S144" s="12"/>
      <c r="T144" s="12"/>
      <c r="U144" s="12"/>
      <c r="X144" s="25" t="s">
        <v>166</v>
      </c>
      <c r="Y144" s="25" t="s">
        <v>167</v>
      </c>
      <c r="Z144" s="25" t="s">
        <v>3758</v>
      </c>
      <c r="AA144" s="25" t="s">
        <v>16</v>
      </c>
      <c r="AB144" s="25"/>
    </row>
    <row r="145" spans="1:28" s="14" customFormat="1" x14ac:dyDescent="0.3">
      <c r="A145" s="11"/>
      <c r="B145" s="11" t="s">
        <v>3365</v>
      </c>
      <c r="C145" s="11" t="s">
        <v>3366</v>
      </c>
      <c r="D145" s="11" t="s">
        <v>556</v>
      </c>
      <c r="E145" s="3" t="s">
        <v>5010</v>
      </c>
      <c r="F145" s="35"/>
      <c r="G145" s="3">
        <v>16542345</v>
      </c>
      <c r="H145" s="3"/>
      <c r="I145" s="5" t="str">
        <f>IF(AND(ISNUMBER(I146),ISNUMBER(I147)), I146/I147*365, "")</f>
        <v/>
      </c>
      <c r="J145" s="3"/>
      <c r="K145" s="5" t="str">
        <f>IF(AND(ISNUMBER(K146),ISNUMBER(K147)), K146/K147*365, "")</f>
        <v/>
      </c>
      <c r="L145" s="3"/>
      <c r="M145" s="5" t="str">
        <f>IF(AND(ISNUMBER(M146),ISNUMBER(M147)), M146/M147*365, "")</f>
        <v/>
      </c>
      <c r="N145" s="3">
        <v>30</v>
      </c>
      <c r="O145" s="5">
        <f>IF(AND(ISNUMBER(O146),ISNUMBER(O147)), O146/O147*365, "")</f>
        <v>0</v>
      </c>
      <c r="P145" s="12"/>
      <c r="Q145" s="12"/>
      <c r="R145" s="12"/>
      <c r="S145" s="12"/>
      <c r="T145" s="12"/>
      <c r="U145" s="12"/>
      <c r="X145" s="25" t="s">
        <v>168</v>
      </c>
      <c r="Y145" s="25" t="s">
        <v>169</v>
      </c>
      <c r="Z145" s="25" t="s">
        <v>524</v>
      </c>
      <c r="AA145" s="25" t="s">
        <v>26</v>
      </c>
      <c r="AB145" s="25"/>
    </row>
    <row r="146" spans="1:28" s="14" customFormat="1" x14ac:dyDescent="0.3">
      <c r="A146" s="13"/>
      <c r="B146" s="13" t="s">
        <v>3372</v>
      </c>
      <c r="C146" s="13" t="s">
        <v>3373</v>
      </c>
      <c r="D146" s="13" t="s">
        <v>556</v>
      </c>
      <c r="E146" s="35"/>
      <c r="F146" s="35"/>
      <c r="G146" s="35"/>
      <c r="H146" s="35"/>
      <c r="I146" s="4"/>
      <c r="J146" s="35"/>
      <c r="K146" s="4"/>
      <c r="L146" s="35"/>
      <c r="M146" s="4"/>
      <c r="N146" s="35"/>
      <c r="O146" s="4">
        <v>0</v>
      </c>
      <c r="P146" s="35"/>
      <c r="Q146" s="35"/>
      <c r="R146" s="35"/>
      <c r="S146" s="12"/>
      <c r="T146" s="12"/>
      <c r="U146" s="12"/>
      <c r="X146" s="25" t="s">
        <v>170</v>
      </c>
      <c r="Y146" s="25" t="s">
        <v>171</v>
      </c>
      <c r="Z146" s="25" t="s">
        <v>524</v>
      </c>
      <c r="AA146" s="25" t="s">
        <v>62</v>
      </c>
      <c r="AB146" s="25"/>
    </row>
    <row r="147" spans="1:28" s="14" customFormat="1" x14ac:dyDescent="0.3">
      <c r="A147" s="13"/>
      <c r="B147" s="13" t="s">
        <v>3375</v>
      </c>
      <c r="C147" s="13" t="s">
        <v>3376</v>
      </c>
      <c r="D147" s="13" t="s">
        <v>556</v>
      </c>
      <c r="E147" s="35"/>
      <c r="F147" s="35"/>
      <c r="G147" s="35"/>
      <c r="H147" s="35"/>
      <c r="I147" s="4"/>
      <c r="J147" s="35"/>
      <c r="K147" s="4"/>
      <c r="L147" s="35"/>
      <c r="M147" s="4"/>
      <c r="N147" s="35"/>
      <c r="O147" s="4">
        <v>57550609</v>
      </c>
      <c r="P147" s="35"/>
      <c r="Q147" s="35"/>
      <c r="R147" s="35"/>
      <c r="S147" s="12"/>
      <c r="T147" s="12"/>
      <c r="U147" s="12"/>
      <c r="X147" s="25" t="s">
        <v>172</v>
      </c>
      <c r="Y147" s="25" t="s">
        <v>173</v>
      </c>
      <c r="Z147" s="25" t="s">
        <v>524</v>
      </c>
      <c r="AA147" s="25" t="s">
        <v>16</v>
      </c>
      <c r="AB147" s="25"/>
    </row>
    <row r="148" spans="1:28" s="14" customFormat="1" x14ac:dyDescent="0.3">
      <c r="A148" s="13"/>
      <c r="B148" s="13" t="s">
        <v>3378</v>
      </c>
      <c r="C148" s="13" t="s">
        <v>3379</v>
      </c>
      <c r="D148" s="13" t="s">
        <v>556</v>
      </c>
      <c r="E148" s="35"/>
      <c r="F148" s="35"/>
      <c r="G148" s="35"/>
      <c r="H148" s="35"/>
      <c r="I148" s="4"/>
      <c r="J148" s="35"/>
      <c r="K148" s="4"/>
      <c r="L148" s="35"/>
      <c r="M148" s="4"/>
      <c r="N148" s="35"/>
      <c r="O148" s="4">
        <v>30</v>
      </c>
      <c r="P148" s="35"/>
      <c r="Q148" s="35"/>
      <c r="R148" s="35"/>
      <c r="S148" s="12"/>
      <c r="T148" s="12"/>
      <c r="U148" s="12"/>
      <c r="X148" s="25" t="s">
        <v>174</v>
      </c>
      <c r="Y148" s="25" t="s">
        <v>175</v>
      </c>
      <c r="Z148" s="25" t="s">
        <v>524</v>
      </c>
      <c r="AA148" s="25" t="s">
        <v>16</v>
      </c>
      <c r="AB148" s="25"/>
    </row>
    <row r="149" spans="1:28" s="14" customFormat="1" ht="28.8" x14ac:dyDescent="0.3">
      <c r="A149" s="11"/>
      <c r="B149" s="11" t="s">
        <v>3401</v>
      </c>
      <c r="C149" s="11" t="s">
        <v>3402</v>
      </c>
      <c r="D149" s="11" t="s">
        <v>556</v>
      </c>
      <c r="E149" s="3">
        <v>91649000</v>
      </c>
      <c r="F149" s="35"/>
      <c r="G149" s="3">
        <v>69563175</v>
      </c>
      <c r="H149" s="3"/>
      <c r="I149" s="5" t="str">
        <f>IF(AND(ISNUMBER(I150),ISNUMBER(I151),ISNUMBER(I152)), (I150+I151)/I152, "")</f>
        <v/>
      </c>
      <c r="J149" s="3"/>
      <c r="K149" s="5" t="str">
        <f>IF(AND(ISNUMBER(K150),ISNUMBER(K151),ISNUMBER(K152)), (K150+K151)/K152, "")</f>
        <v/>
      </c>
      <c r="L149" s="3"/>
      <c r="M149" s="5" t="str">
        <f>IF(AND(ISNUMBER(M150),ISNUMBER(M151),ISNUMBER(M152)), (M150+M151)/M152, "")</f>
        <v/>
      </c>
      <c r="N149" s="3"/>
      <c r="O149" s="5">
        <f>IF(AND(ISNUMBER(O150),ISNUMBER(O151),ISNUMBER(O152)), (O150+O151)/O152, "")</f>
        <v>0.29409404489605578</v>
      </c>
      <c r="P149" s="12"/>
      <c r="Q149" s="12"/>
      <c r="R149" s="12"/>
      <c r="S149" s="12"/>
      <c r="T149" s="12"/>
      <c r="U149" s="12"/>
      <c r="X149" s="25" t="s">
        <v>176</v>
      </c>
      <c r="Y149" s="25" t="s">
        <v>177</v>
      </c>
      <c r="Z149" s="25" t="s">
        <v>3758</v>
      </c>
      <c r="AA149" s="25" t="s">
        <v>11</v>
      </c>
      <c r="AB149" s="25"/>
    </row>
    <row r="150" spans="1:28" s="14" customFormat="1" x14ac:dyDescent="0.3">
      <c r="A150" s="13"/>
      <c r="B150" s="13" t="s">
        <v>3407</v>
      </c>
      <c r="C150" s="13" t="s">
        <v>3408</v>
      </c>
      <c r="D150" s="13" t="s">
        <v>556</v>
      </c>
      <c r="E150" s="35"/>
      <c r="F150" s="35"/>
      <c r="G150" s="35"/>
      <c r="H150" s="35"/>
      <c r="I150" s="4"/>
      <c r="J150" s="35"/>
      <c r="K150" s="4"/>
      <c r="L150" s="35"/>
      <c r="M150" s="4"/>
      <c r="N150" s="35"/>
      <c r="O150" s="4">
        <v>3221960</v>
      </c>
      <c r="P150" s="35"/>
      <c r="Q150" s="35"/>
      <c r="R150" s="35"/>
      <c r="S150" s="12"/>
      <c r="T150" s="12"/>
      <c r="U150" s="12"/>
      <c r="X150" s="25" t="s">
        <v>178</v>
      </c>
      <c r="Y150" s="25" t="s">
        <v>179</v>
      </c>
      <c r="Z150" s="25" t="s">
        <v>524</v>
      </c>
      <c r="AA150" s="25" t="s">
        <v>26</v>
      </c>
      <c r="AB150" s="25"/>
    </row>
    <row r="151" spans="1:28" s="14" customFormat="1" x14ac:dyDescent="0.3">
      <c r="A151" s="13"/>
      <c r="B151" s="13" t="s">
        <v>3410</v>
      </c>
      <c r="C151" s="13" t="s">
        <v>3411</v>
      </c>
      <c r="D151" s="13" t="s">
        <v>556</v>
      </c>
      <c r="E151" s="35"/>
      <c r="F151" s="35"/>
      <c r="G151" s="35"/>
      <c r="H151" s="35"/>
      <c r="I151" s="4"/>
      <c r="J151" s="35"/>
      <c r="K151" s="4"/>
      <c r="L151" s="35"/>
      <c r="M151" s="4"/>
      <c r="N151" s="35"/>
      <c r="O151" s="4">
        <v>23000000</v>
      </c>
      <c r="P151" s="35"/>
      <c r="Q151" s="35"/>
      <c r="R151" s="35"/>
      <c r="S151" s="12"/>
      <c r="T151" s="12"/>
      <c r="U151" s="12"/>
      <c r="X151" s="25" t="s">
        <v>180</v>
      </c>
      <c r="Y151" s="25" t="s">
        <v>181</v>
      </c>
      <c r="Z151" s="25" t="s">
        <v>524</v>
      </c>
      <c r="AA151" s="25" t="s">
        <v>26</v>
      </c>
      <c r="AB151" s="25"/>
    </row>
    <row r="152" spans="1:28" s="14" customFormat="1" x14ac:dyDescent="0.3">
      <c r="A152" s="13"/>
      <c r="B152" s="13" t="s">
        <v>3413</v>
      </c>
      <c r="C152" s="13" t="s">
        <v>3414</v>
      </c>
      <c r="D152" s="13" t="s">
        <v>556</v>
      </c>
      <c r="E152" s="35"/>
      <c r="F152" s="35"/>
      <c r="G152" s="35"/>
      <c r="H152" s="35"/>
      <c r="I152" s="4"/>
      <c r="J152" s="35"/>
      <c r="K152" s="4"/>
      <c r="L152" s="35"/>
      <c r="M152" s="4"/>
      <c r="N152" s="35"/>
      <c r="O152" s="4">
        <v>89161819</v>
      </c>
      <c r="P152" s="35"/>
      <c r="Q152" s="35"/>
      <c r="R152" s="35"/>
      <c r="S152" s="12"/>
      <c r="T152" s="12"/>
      <c r="U152" s="12"/>
      <c r="X152" s="25" t="s">
        <v>182</v>
      </c>
      <c r="Y152" s="25" t="s">
        <v>183</v>
      </c>
      <c r="Z152" s="25" t="s">
        <v>525</v>
      </c>
      <c r="AA152" s="25" t="s">
        <v>62</v>
      </c>
      <c r="AB152" s="25"/>
    </row>
    <row r="153" spans="1:28" s="14" customFormat="1" x14ac:dyDescent="0.3">
      <c r="A153" s="11"/>
      <c r="B153" s="11" t="s">
        <v>3520</v>
      </c>
      <c r="C153" s="11" t="s">
        <v>3521</v>
      </c>
      <c r="D153" s="11" t="s">
        <v>556</v>
      </c>
      <c r="E153" s="52">
        <v>1</v>
      </c>
      <c r="F153" s="35"/>
      <c r="G153" s="52">
        <v>1</v>
      </c>
      <c r="H153" s="3"/>
      <c r="I153" s="5" t="str">
        <f>IF(AND(ISNUMBER(I154),ISNUMBER(I155)), I154/I155, "")</f>
        <v/>
      </c>
      <c r="J153" s="52"/>
      <c r="K153" s="5" t="str">
        <f>IF(AND(ISNUMBER(K154),ISNUMBER(K155)), K154/K155, "")</f>
        <v/>
      </c>
      <c r="L153" s="52"/>
      <c r="M153" s="5" t="str">
        <f>IF(AND(ISNUMBER(M154),ISNUMBER(M155)), M154/M155, "")</f>
        <v/>
      </c>
      <c r="N153" s="3"/>
      <c r="O153" s="5">
        <f>IF(AND(ISNUMBER(O154),ISNUMBER(O155)), O154/O155, "")</f>
        <v>1</v>
      </c>
      <c r="P153" s="12"/>
      <c r="Q153" s="12"/>
      <c r="R153" s="12"/>
      <c r="S153" s="12"/>
      <c r="T153" s="12"/>
      <c r="U153" s="12"/>
      <c r="X153" s="25" t="s">
        <v>478</v>
      </c>
      <c r="Y153" s="25" t="s">
        <v>479</v>
      </c>
      <c r="Z153" s="25" t="s">
        <v>524</v>
      </c>
      <c r="AA153" s="25" t="s">
        <v>442</v>
      </c>
      <c r="AB153" s="25"/>
    </row>
    <row r="154" spans="1:28" s="14" customFormat="1" x14ac:dyDescent="0.3">
      <c r="A154" s="13"/>
      <c r="B154" s="13" t="s">
        <v>3529</v>
      </c>
      <c r="C154" s="13" t="s">
        <v>3530</v>
      </c>
      <c r="D154" s="13" t="s">
        <v>556</v>
      </c>
      <c r="E154" s="35"/>
      <c r="F154" s="35"/>
      <c r="G154" s="35"/>
      <c r="H154" s="35"/>
      <c r="I154" s="4"/>
      <c r="J154" s="35"/>
      <c r="K154" s="4"/>
      <c r="L154" s="35"/>
      <c r="M154" s="4"/>
      <c r="N154" s="35"/>
      <c r="O154" s="4">
        <v>49</v>
      </c>
      <c r="P154" s="35"/>
      <c r="Q154" s="35"/>
      <c r="R154" s="35"/>
      <c r="S154" s="12"/>
      <c r="T154" s="12"/>
      <c r="U154" s="12"/>
      <c r="X154" s="25" t="s">
        <v>184</v>
      </c>
      <c r="Y154" s="25" t="s">
        <v>185</v>
      </c>
      <c r="Z154" s="25" t="s">
        <v>524</v>
      </c>
      <c r="AA154" s="25" t="s">
        <v>39</v>
      </c>
      <c r="AB154" s="25"/>
    </row>
    <row r="155" spans="1:28" s="14" customFormat="1" x14ac:dyDescent="0.3">
      <c r="A155" s="13"/>
      <c r="B155" s="13" t="s">
        <v>3534</v>
      </c>
      <c r="C155" s="13" t="s">
        <v>3535</v>
      </c>
      <c r="D155" s="13" t="s">
        <v>556</v>
      </c>
      <c r="E155" s="35"/>
      <c r="F155" s="35"/>
      <c r="G155" s="35"/>
      <c r="H155" s="35"/>
      <c r="I155" s="4"/>
      <c r="J155" s="35"/>
      <c r="K155" s="4"/>
      <c r="L155" s="35"/>
      <c r="M155" s="4"/>
      <c r="N155" s="35"/>
      <c r="O155" s="4">
        <v>49</v>
      </c>
      <c r="P155" s="35"/>
      <c r="Q155" s="35"/>
      <c r="R155" s="35"/>
      <c r="S155" s="12"/>
      <c r="T155" s="12"/>
      <c r="U155" s="12"/>
      <c r="X155" s="25" t="s">
        <v>480</v>
      </c>
      <c r="Y155" s="25" t="s">
        <v>481</v>
      </c>
      <c r="Z155" s="25" t="s">
        <v>524</v>
      </c>
      <c r="AA155" s="25" t="s">
        <v>23</v>
      </c>
      <c r="AB155" s="25"/>
    </row>
    <row r="156" spans="1:28" s="14" customFormat="1" x14ac:dyDescent="0.3">
      <c r="A156" s="11"/>
      <c r="B156" s="11" t="s">
        <v>3537</v>
      </c>
      <c r="C156" s="11" t="s">
        <v>3538</v>
      </c>
      <c r="D156" s="11" t="s">
        <v>556</v>
      </c>
      <c r="E156" s="52">
        <v>0</v>
      </c>
      <c r="F156" s="35"/>
      <c r="G156" s="52">
        <v>0</v>
      </c>
      <c r="H156" s="52"/>
      <c r="I156" s="5" t="str">
        <f>IF(AND(ISNUMBER(I157),ISNUMBER(I158)), I157/I158, "")</f>
        <v/>
      </c>
      <c r="J156" s="52"/>
      <c r="K156" s="5" t="str">
        <f>IF(AND(ISNUMBER(K157),ISNUMBER(K158)), K157/K158, "")</f>
        <v/>
      </c>
      <c r="L156" s="3"/>
      <c r="M156" s="5" t="str">
        <f>IF(AND(ISNUMBER(M157),ISNUMBER(M158)), M157/M158, "")</f>
        <v/>
      </c>
      <c r="N156" s="3"/>
      <c r="O156" s="5">
        <f>IF(AND(ISNUMBER(O157),ISNUMBER(O158)), O157/O158, "")</f>
        <v>0</v>
      </c>
      <c r="P156" s="12"/>
      <c r="Q156" s="12"/>
      <c r="R156" s="12"/>
      <c r="S156" s="12"/>
      <c r="T156" s="12"/>
      <c r="U156" s="12"/>
      <c r="X156" s="25" t="s">
        <v>186</v>
      </c>
      <c r="Y156" s="25" t="s">
        <v>187</v>
      </c>
      <c r="Z156" s="25" t="s">
        <v>3758</v>
      </c>
      <c r="AA156" s="25" t="s">
        <v>23</v>
      </c>
      <c r="AB156" s="25"/>
    </row>
    <row r="157" spans="1:28" s="14" customFormat="1" x14ac:dyDescent="0.3">
      <c r="A157" s="13"/>
      <c r="B157" s="13" t="s">
        <v>3544</v>
      </c>
      <c r="C157" s="13" t="s">
        <v>3545</v>
      </c>
      <c r="D157" s="13" t="s">
        <v>556</v>
      </c>
      <c r="E157" s="35"/>
      <c r="F157" s="35"/>
      <c r="G157" s="35"/>
      <c r="H157" s="35"/>
      <c r="I157" s="4"/>
      <c r="J157" s="35"/>
      <c r="K157" s="4"/>
      <c r="L157" s="35"/>
      <c r="M157" s="4"/>
      <c r="N157" s="35"/>
      <c r="O157" s="4">
        <v>0</v>
      </c>
      <c r="P157" s="35"/>
      <c r="Q157" s="35"/>
      <c r="R157" s="35"/>
      <c r="S157" s="12"/>
      <c r="T157" s="12"/>
      <c r="U157" s="12"/>
      <c r="X157" s="25" t="s">
        <v>188</v>
      </c>
      <c r="Y157" s="25" t="s">
        <v>189</v>
      </c>
      <c r="Z157" s="25" t="s">
        <v>524</v>
      </c>
      <c r="AA157" s="25" t="s">
        <v>89</v>
      </c>
      <c r="AB157" s="25"/>
    </row>
    <row r="158" spans="1:28" s="14" customFormat="1" x14ac:dyDescent="0.3">
      <c r="A158" s="13"/>
      <c r="B158" s="13" t="s">
        <v>3547</v>
      </c>
      <c r="C158" s="13" t="s">
        <v>3548</v>
      </c>
      <c r="D158" s="13" t="s">
        <v>556</v>
      </c>
      <c r="E158" s="35"/>
      <c r="F158" s="35"/>
      <c r="G158" s="35"/>
      <c r="H158" s="35"/>
      <c r="I158" s="4"/>
      <c r="J158" s="35"/>
      <c r="K158" s="4"/>
      <c r="L158" s="35"/>
      <c r="M158" s="4"/>
      <c r="N158" s="35"/>
      <c r="O158" s="4">
        <v>49</v>
      </c>
      <c r="P158" s="35"/>
      <c r="Q158" s="35"/>
      <c r="R158" s="35"/>
      <c r="S158" s="12"/>
      <c r="T158" s="12"/>
      <c r="U158" s="12"/>
      <c r="X158" s="25" t="s">
        <v>190</v>
      </c>
      <c r="Y158" s="25" t="s">
        <v>191</v>
      </c>
      <c r="Z158" s="25" t="s">
        <v>524</v>
      </c>
      <c r="AA158" s="25" t="s">
        <v>62</v>
      </c>
      <c r="AB158" s="25"/>
    </row>
    <row r="159" spans="1:28" s="14" customFormat="1" x14ac:dyDescent="0.3">
      <c r="A159" s="11"/>
      <c r="B159" s="11" t="s">
        <v>3578</v>
      </c>
      <c r="C159" s="11" t="s">
        <v>3579</v>
      </c>
      <c r="D159" s="11" t="s">
        <v>556</v>
      </c>
      <c r="E159" s="3">
        <v>30</v>
      </c>
      <c r="F159" s="35"/>
      <c r="G159" s="3">
        <v>30</v>
      </c>
      <c r="H159" s="3"/>
      <c r="I159" s="5" t="str">
        <f>IF(AND(ISNUMBER(I160),ISNUMBER(I161),ISNUMBER(I162)), (I160-I161)/I162*365, "")</f>
        <v/>
      </c>
      <c r="J159" s="3"/>
      <c r="K159" s="5" t="str">
        <f>IF(AND(ISNUMBER(K160),ISNUMBER(K161),ISNUMBER(K162)), (K160-K161)/K162*365, "")</f>
        <v/>
      </c>
      <c r="L159" s="3"/>
      <c r="M159" s="5" t="str">
        <f>IF(AND(ISNUMBER(M160),ISNUMBER(M161),ISNUMBER(M162)), (M160-M161)/M162*365, "")</f>
        <v/>
      </c>
      <c r="N159" s="3"/>
      <c r="O159" s="5">
        <f>IF(AND(ISNUMBER(O160),ISNUMBER(O161),ISNUMBER(O162)), (O160-O161)/O162*365, "")</f>
        <v>1288.814223009543</v>
      </c>
      <c r="P159" s="12"/>
      <c r="Q159" s="12"/>
      <c r="R159" s="12"/>
      <c r="S159" s="12"/>
      <c r="T159" s="12"/>
      <c r="U159" s="12"/>
      <c r="X159" s="25" t="s">
        <v>192</v>
      </c>
      <c r="Y159" s="25" t="s">
        <v>193</v>
      </c>
      <c r="Z159" s="25" t="s">
        <v>3758</v>
      </c>
      <c r="AA159" s="25" t="s">
        <v>39</v>
      </c>
      <c r="AB159" s="25"/>
    </row>
    <row r="160" spans="1:28" s="14" customFormat="1" x14ac:dyDescent="0.3">
      <c r="A160" s="13"/>
      <c r="B160" s="13" t="s">
        <v>3584</v>
      </c>
      <c r="C160" s="13" t="s">
        <v>3585</v>
      </c>
      <c r="D160" s="13" t="s">
        <v>556</v>
      </c>
      <c r="E160" s="35"/>
      <c r="F160" s="35"/>
      <c r="G160" s="35"/>
      <c r="H160" s="35"/>
      <c r="I160" s="4"/>
      <c r="J160" s="35"/>
      <c r="K160" s="4"/>
      <c r="L160" s="35"/>
      <c r="M160" s="4"/>
      <c r="N160" s="35"/>
      <c r="O160" s="4">
        <v>203059109</v>
      </c>
      <c r="P160" s="35"/>
      <c r="Q160" s="35"/>
      <c r="R160" s="35"/>
      <c r="S160" s="12"/>
      <c r="T160" s="12"/>
      <c r="U160" s="12"/>
      <c r="X160" s="25" t="s">
        <v>194</v>
      </c>
      <c r="Y160" s="25" t="s">
        <v>195</v>
      </c>
      <c r="Z160" s="25" t="s">
        <v>3758</v>
      </c>
      <c r="AA160" s="25" t="s">
        <v>39</v>
      </c>
      <c r="AB160" s="25"/>
    </row>
    <row r="161" spans="1:28" s="14" customFormat="1" x14ac:dyDescent="0.3">
      <c r="A161" s="13"/>
      <c r="B161" s="13" t="s">
        <v>3587</v>
      </c>
      <c r="C161" s="13" t="s">
        <v>3588</v>
      </c>
      <c r="D161" s="13" t="s">
        <v>556</v>
      </c>
      <c r="E161" s="35"/>
      <c r="F161" s="35"/>
      <c r="G161" s="35"/>
      <c r="H161" s="35"/>
      <c r="I161" s="4"/>
      <c r="J161" s="35"/>
      <c r="K161" s="4"/>
      <c r="L161" s="35"/>
      <c r="M161" s="4"/>
      <c r="N161" s="35"/>
      <c r="O161" s="4">
        <v>7696027</v>
      </c>
      <c r="P161" s="35"/>
      <c r="Q161" s="35"/>
      <c r="R161" s="35"/>
      <c r="S161" s="12"/>
      <c r="T161" s="12"/>
      <c r="U161" s="12"/>
      <c r="X161" s="25" t="s">
        <v>196</v>
      </c>
      <c r="Y161" s="25" t="s">
        <v>197</v>
      </c>
      <c r="Z161" s="25" t="s">
        <v>524</v>
      </c>
      <c r="AA161" s="25" t="s">
        <v>62</v>
      </c>
      <c r="AB161" s="25"/>
    </row>
    <row r="162" spans="1:28" s="14" customFormat="1" x14ac:dyDescent="0.3">
      <c r="A162" s="13"/>
      <c r="B162" s="13" t="s">
        <v>3590</v>
      </c>
      <c r="C162" s="13" t="s">
        <v>3591</v>
      </c>
      <c r="D162" s="13" t="s">
        <v>556</v>
      </c>
      <c r="E162" s="35"/>
      <c r="F162" s="35"/>
      <c r="G162" s="35"/>
      <c r="H162" s="35"/>
      <c r="I162" s="4"/>
      <c r="J162" s="35"/>
      <c r="K162" s="4"/>
      <c r="L162" s="35"/>
      <c r="M162" s="4"/>
      <c r="N162" s="35"/>
      <c r="O162" s="4">
        <v>55328009</v>
      </c>
      <c r="P162" s="35"/>
      <c r="Q162" s="35"/>
      <c r="R162" s="35"/>
      <c r="S162" s="12"/>
      <c r="T162" s="12"/>
      <c r="U162" s="12"/>
      <c r="X162" s="25" t="s">
        <v>198</v>
      </c>
      <c r="Y162" s="25" t="s">
        <v>199</v>
      </c>
      <c r="Z162" s="25" t="s">
        <v>524</v>
      </c>
      <c r="AA162" s="25" t="s">
        <v>6</v>
      </c>
      <c r="AB162" s="25"/>
    </row>
    <row r="163" spans="1:28" s="14" customFormat="1" x14ac:dyDescent="0.3">
      <c r="A163" s="13"/>
      <c r="B163" s="13" t="s">
        <v>3593</v>
      </c>
      <c r="C163" s="13" t="s">
        <v>3594</v>
      </c>
      <c r="D163" s="13" t="s">
        <v>556</v>
      </c>
      <c r="E163" s="35"/>
      <c r="F163" s="35"/>
      <c r="G163" s="35"/>
      <c r="H163" s="35"/>
      <c r="I163" s="4"/>
      <c r="J163" s="35"/>
      <c r="K163" s="4"/>
      <c r="L163" s="35"/>
      <c r="M163" s="4"/>
      <c r="N163" s="35"/>
      <c r="O163" s="4">
        <v>365</v>
      </c>
      <c r="P163" s="35"/>
      <c r="Q163" s="35"/>
      <c r="R163" s="35"/>
      <c r="S163" s="12"/>
      <c r="T163" s="12"/>
      <c r="U163" s="12"/>
      <c r="X163" s="25" t="s">
        <v>200</v>
      </c>
      <c r="Y163" s="25" t="s">
        <v>201</v>
      </c>
      <c r="Z163" s="25" t="s">
        <v>524</v>
      </c>
      <c r="AA163" s="25" t="s">
        <v>16</v>
      </c>
      <c r="AB163" s="25"/>
    </row>
    <row r="164" spans="1:28" s="14" customFormat="1" x14ac:dyDescent="0.3">
      <c r="A164" s="11"/>
      <c r="B164" s="11" t="s">
        <v>3596</v>
      </c>
      <c r="C164" s="11" t="s">
        <v>3597</v>
      </c>
      <c r="D164" s="11" t="s">
        <v>556</v>
      </c>
      <c r="E164" s="3">
        <v>30</v>
      </c>
      <c r="F164" s="35"/>
      <c r="G164" s="3">
        <v>30</v>
      </c>
      <c r="H164" s="3"/>
      <c r="I164" s="5" t="str">
        <f>IF(AND(ISNUMBER(I165),ISNUMBER(I166),ISNUMBER(I167),ISNUMBER(I168)), (I165+I166-I167-I168)/I166, "")</f>
        <v/>
      </c>
      <c r="J164" s="3"/>
      <c r="K164" s="5" t="str">
        <f>IF(AND(ISNUMBER(K165),ISNUMBER(K166),ISNUMBER(K167),ISNUMBER(K168)), (K165+K166-K167-K168)/K166, "")</f>
        <v/>
      </c>
      <c r="L164" s="3"/>
      <c r="M164" s="5" t="str">
        <f>IF(AND(ISNUMBER(M165),ISNUMBER(M166),ISNUMBER(M167),ISNUMBER(M168)), (M165+M166-M167-M168)/M166, "")</f>
        <v/>
      </c>
      <c r="N164" s="3"/>
      <c r="O164" s="5">
        <f>IF(AND(ISNUMBER(O165),ISNUMBER(O166),ISNUMBER(O167),ISNUMBER(O168)), (O165+O166-O167-O168)/O166, "")</f>
        <v>4.3474785257499509</v>
      </c>
      <c r="P164" s="12"/>
      <c r="Q164" s="12"/>
      <c r="R164" s="12"/>
      <c r="S164" s="12"/>
      <c r="T164" s="12"/>
      <c r="U164" s="12"/>
      <c r="X164" s="25" t="s">
        <v>482</v>
      </c>
      <c r="Y164" s="25" t="s">
        <v>483</v>
      </c>
      <c r="Z164" s="25" t="s">
        <v>3758</v>
      </c>
      <c r="AA164" s="25" t="s">
        <v>23</v>
      </c>
      <c r="AB164" s="25"/>
    </row>
    <row r="165" spans="1:28" s="14" customFormat="1" x14ac:dyDescent="0.3">
      <c r="A165" s="13"/>
      <c r="B165" s="13" t="s">
        <v>3602</v>
      </c>
      <c r="C165" s="13" t="s">
        <v>3603</v>
      </c>
      <c r="D165" s="13" t="s">
        <v>556</v>
      </c>
      <c r="E165" s="35"/>
      <c r="F165" s="35"/>
      <c r="G165" s="35"/>
      <c r="H165" s="35"/>
      <c r="I165" s="4"/>
      <c r="J165" s="35"/>
      <c r="K165" s="4"/>
      <c r="L165" s="35"/>
      <c r="M165" s="4"/>
      <c r="N165" s="35"/>
      <c r="O165" s="4">
        <v>203059109</v>
      </c>
      <c r="P165" s="35"/>
      <c r="Q165" s="35"/>
      <c r="R165" s="35"/>
      <c r="S165" s="12"/>
      <c r="T165" s="12"/>
      <c r="U165" s="12"/>
      <c r="X165" s="25" t="s">
        <v>202</v>
      </c>
      <c r="Y165" s="25" t="s">
        <v>203</v>
      </c>
      <c r="Z165" s="25" t="s">
        <v>524</v>
      </c>
      <c r="AA165" s="25" t="s">
        <v>23</v>
      </c>
      <c r="AB165" s="25"/>
    </row>
    <row r="166" spans="1:28" s="14" customFormat="1" x14ac:dyDescent="0.3">
      <c r="A166" s="13"/>
      <c r="B166" s="13" t="s">
        <v>3605</v>
      </c>
      <c r="C166" s="13" t="s">
        <v>3606</v>
      </c>
      <c r="D166" s="13" t="s">
        <v>556</v>
      </c>
      <c r="E166" s="35"/>
      <c r="F166" s="35"/>
      <c r="G166" s="35"/>
      <c r="H166" s="35"/>
      <c r="I166" s="4"/>
      <c r="J166" s="35"/>
      <c r="K166" s="4"/>
      <c r="L166" s="35"/>
      <c r="M166" s="4"/>
      <c r="N166" s="35"/>
      <c r="O166" s="4">
        <v>55328009</v>
      </c>
      <c r="P166" s="35"/>
      <c r="Q166" s="35"/>
      <c r="R166" s="35"/>
      <c r="S166" s="12"/>
      <c r="T166" s="12"/>
      <c r="U166" s="12"/>
      <c r="X166" s="25" t="s">
        <v>204</v>
      </c>
      <c r="Y166" s="25" t="s">
        <v>205</v>
      </c>
      <c r="Z166" s="25" t="s">
        <v>3758</v>
      </c>
      <c r="AA166" s="25" t="s">
        <v>62</v>
      </c>
      <c r="AB166" s="25"/>
    </row>
    <row r="167" spans="1:28" s="14" customFormat="1" x14ac:dyDescent="0.3">
      <c r="A167" s="13"/>
      <c r="B167" s="13" t="s">
        <v>3607</v>
      </c>
      <c r="C167" s="13" t="s">
        <v>3608</v>
      </c>
      <c r="D167" s="13" t="s">
        <v>556</v>
      </c>
      <c r="E167" s="35"/>
      <c r="F167" s="35"/>
      <c r="G167" s="35"/>
      <c r="H167" s="35"/>
      <c r="I167" s="4"/>
      <c r="J167" s="35"/>
      <c r="K167" s="4"/>
      <c r="L167" s="35"/>
      <c r="M167" s="4"/>
      <c r="N167" s="35"/>
      <c r="O167" s="4">
        <v>10153760</v>
      </c>
      <c r="P167" s="35"/>
      <c r="Q167" s="35"/>
      <c r="R167" s="35"/>
      <c r="S167" s="12"/>
      <c r="T167" s="12"/>
      <c r="U167" s="12"/>
      <c r="X167" s="25" t="s">
        <v>206</v>
      </c>
      <c r="Y167" s="25" t="s">
        <v>207</v>
      </c>
      <c r="Z167" s="25" t="s">
        <v>524</v>
      </c>
      <c r="AA167" s="25" t="s">
        <v>39</v>
      </c>
      <c r="AB167" s="25"/>
    </row>
    <row r="168" spans="1:28" s="14" customFormat="1" x14ac:dyDescent="0.3">
      <c r="A168" s="13"/>
      <c r="B168" s="13" t="s">
        <v>3610</v>
      </c>
      <c r="C168" s="13" t="s">
        <v>3611</v>
      </c>
      <c r="D168" s="13" t="s">
        <v>556</v>
      </c>
      <c r="E168" s="35"/>
      <c r="F168" s="35"/>
      <c r="G168" s="35"/>
      <c r="H168" s="35"/>
      <c r="I168" s="4"/>
      <c r="J168" s="35"/>
      <c r="K168" s="4"/>
      <c r="L168" s="35"/>
      <c r="M168" s="4"/>
      <c r="N168" s="35"/>
      <c r="O168" s="4">
        <v>7696027</v>
      </c>
      <c r="P168" s="35"/>
      <c r="Q168" s="35"/>
      <c r="R168" s="35"/>
      <c r="S168" s="12"/>
      <c r="T168" s="12"/>
      <c r="U168" s="12"/>
      <c r="X168" s="25" t="s">
        <v>208</v>
      </c>
      <c r="Y168" s="25" t="s">
        <v>209</v>
      </c>
      <c r="Z168" s="25" t="s">
        <v>524</v>
      </c>
      <c r="AA168" s="25" t="s">
        <v>11</v>
      </c>
      <c r="AB168" s="25"/>
    </row>
    <row r="169" spans="1:28" s="14" customFormat="1" ht="15.6" x14ac:dyDescent="0.3">
      <c r="A169" s="9"/>
      <c r="B169" s="9" t="s">
        <v>556</v>
      </c>
      <c r="C169" s="9" t="s">
        <v>4489</v>
      </c>
      <c r="D169" s="10" t="s">
        <v>556</v>
      </c>
      <c r="E169" s="10"/>
      <c r="F169" s="10"/>
      <c r="G169" s="10"/>
      <c r="H169" s="10"/>
      <c r="I169" s="10"/>
      <c r="J169" s="10"/>
      <c r="K169" s="10"/>
      <c r="L169" s="10"/>
      <c r="M169" s="10"/>
      <c r="N169" s="10"/>
      <c r="O169" s="10"/>
      <c r="P169" s="10"/>
      <c r="Q169" s="10"/>
      <c r="R169" s="10"/>
      <c r="S169" s="10"/>
      <c r="T169" s="10"/>
      <c r="U169" s="10"/>
      <c r="X169" s="25" t="s">
        <v>484</v>
      </c>
      <c r="Y169" s="25" t="s">
        <v>485</v>
      </c>
      <c r="Z169" s="25" t="s">
        <v>526</v>
      </c>
      <c r="AA169" s="25" t="s">
        <v>62</v>
      </c>
      <c r="AB169" s="25"/>
    </row>
    <row r="170" spans="1:28" s="14" customFormat="1" x14ac:dyDescent="0.3">
      <c r="A170" s="11"/>
      <c r="B170" s="11" t="s">
        <v>4490</v>
      </c>
      <c r="C170" s="11" t="s">
        <v>3834</v>
      </c>
      <c r="D170" s="11" t="s">
        <v>556</v>
      </c>
      <c r="E170" s="3">
        <v>6</v>
      </c>
      <c r="F170" s="35"/>
      <c r="G170" s="35"/>
      <c r="H170" s="35"/>
      <c r="I170" s="4"/>
      <c r="J170" s="35"/>
      <c r="K170" s="4"/>
      <c r="L170" s="35"/>
      <c r="M170" s="4"/>
      <c r="N170" s="35"/>
      <c r="O170" s="4">
        <v>6</v>
      </c>
      <c r="P170" s="35"/>
      <c r="Q170" s="35"/>
      <c r="R170" s="35"/>
      <c r="S170" s="35"/>
      <c r="T170" s="35"/>
      <c r="U170" s="35"/>
      <c r="X170" s="25" t="s">
        <v>210</v>
      </c>
      <c r="Y170" s="25" t="s">
        <v>211</v>
      </c>
      <c r="Z170" s="25" t="s">
        <v>524</v>
      </c>
      <c r="AA170" s="25" t="s">
        <v>62</v>
      </c>
      <c r="AB170" s="25"/>
    </row>
    <row r="171" spans="1:28" s="14" customFormat="1" x14ac:dyDescent="0.3">
      <c r="A171" s="11"/>
      <c r="B171" s="11" t="s">
        <v>4491</v>
      </c>
      <c r="C171" s="11" t="s">
        <v>3842</v>
      </c>
      <c r="D171" s="11" t="s">
        <v>556</v>
      </c>
      <c r="E171" s="3">
        <v>12</v>
      </c>
      <c r="F171" s="35"/>
      <c r="G171" s="35"/>
      <c r="H171" s="35"/>
      <c r="I171" s="4"/>
      <c r="J171" s="35"/>
      <c r="K171" s="4"/>
      <c r="L171" s="35"/>
      <c r="M171" s="4"/>
      <c r="N171" s="35"/>
      <c r="O171" s="4">
        <v>3</v>
      </c>
      <c r="P171" s="35"/>
      <c r="Q171" s="35"/>
      <c r="R171" s="35"/>
      <c r="S171" s="35"/>
      <c r="T171" s="35"/>
      <c r="U171" s="35"/>
      <c r="X171" s="25" t="s">
        <v>212</v>
      </c>
      <c r="Y171" s="25" t="s">
        <v>213</v>
      </c>
      <c r="Z171" s="25" t="s">
        <v>524</v>
      </c>
      <c r="AA171" s="25" t="s">
        <v>11</v>
      </c>
      <c r="AB171" s="25"/>
    </row>
    <row r="172" spans="1:28" s="14" customFormat="1" x14ac:dyDescent="0.3">
      <c r="A172" s="11"/>
      <c r="B172" s="11" t="s">
        <v>4492</v>
      </c>
      <c r="C172" s="11" t="s">
        <v>3848</v>
      </c>
      <c r="D172" s="11" t="s">
        <v>556</v>
      </c>
      <c r="E172" s="3">
        <v>12</v>
      </c>
      <c r="F172" s="35"/>
      <c r="G172" s="35"/>
      <c r="H172" s="35"/>
      <c r="I172" s="4"/>
      <c r="J172" s="35"/>
      <c r="K172" s="4"/>
      <c r="L172" s="35"/>
      <c r="M172" s="4"/>
      <c r="N172" s="35"/>
      <c r="O172" s="4">
        <v>3</v>
      </c>
      <c r="P172" s="35"/>
      <c r="Q172" s="35"/>
      <c r="R172" s="35"/>
      <c r="S172" s="35"/>
      <c r="T172" s="35"/>
      <c r="U172" s="35"/>
      <c r="X172" s="25" t="s">
        <v>214</v>
      </c>
      <c r="Y172" s="25" t="s">
        <v>215</v>
      </c>
      <c r="Z172" s="25" t="s">
        <v>524</v>
      </c>
      <c r="AA172" s="25" t="s">
        <v>39</v>
      </c>
      <c r="AB172" s="25"/>
    </row>
    <row r="173" spans="1:28" s="14" customFormat="1" x14ac:dyDescent="0.3">
      <c r="A173" s="11"/>
      <c r="B173" s="11" t="s">
        <v>4493</v>
      </c>
      <c r="C173" s="11" t="s">
        <v>3852</v>
      </c>
      <c r="D173" s="11" t="s">
        <v>556</v>
      </c>
      <c r="E173" s="3">
        <v>8</v>
      </c>
      <c r="F173" s="35"/>
      <c r="G173" s="35"/>
      <c r="H173" s="35"/>
      <c r="I173" s="4"/>
      <c r="J173" s="35"/>
      <c r="K173" s="4"/>
      <c r="L173" s="35"/>
      <c r="M173" s="4"/>
      <c r="N173" s="35"/>
      <c r="O173" s="4">
        <v>2</v>
      </c>
      <c r="P173" s="35"/>
      <c r="Q173" s="35"/>
      <c r="R173" s="35"/>
      <c r="S173" s="35"/>
      <c r="T173" s="35"/>
      <c r="U173" s="35"/>
      <c r="X173" s="25" t="s">
        <v>216</v>
      </c>
      <c r="Y173" s="25" t="s">
        <v>217</v>
      </c>
      <c r="Z173" s="25" t="s">
        <v>524</v>
      </c>
      <c r="AA173" s="25" t="s">
        <v>23</v>
      </c>
      <c r="AB173" s="25"/>
    </row>
    <row r="174" spans="1:28" s="14" customFormat="1" ht="28.8" x14ac:dyDescent="0.3">
      <c r="A174" s="11"/>
      <c r="B174" s="11" t="s">
        <v>4494</v>
      </c>
      <c r="C174" s="11" t="s">
        <v>3861</v>
      </c>
      <c r="D174" s="11" t="s">
        <v>556</v>
      </c>
      <c r="E174" s="3">
        <v>12</v>
      </c>
      <c r="F174" s="35"/>
      <c r="G174" s="35"/>
      <c r="H174" s="35"/>
      <c r="I174" s="4"/>
      <c r="J174" s="35"/>
      <c r="K174" s="4"/>
      <c r="L174" s="35"/>
      <c r="M174" s="4"/>
      <c r="N174" s="35"/>
      <c r="O174" s="4">
        <v>3</v>
      </c>
      <c r="P174" s="35"/>
      <c r="Q174" s="35"/>
      <c r="R174" s="35"/>
      <c r="S174" s="35"/>
      <c r="T174" s="35"/>
      <c r="U174" s="35"/>
      <c r="X174" s="25" t="s">
        <v>218</v>
      </c>
      <c r="Y174" s="25" t="s">
        <v>219</v>
      </c>
      <c r="Z174" s="25" t="s">
        <v>524</v>
      </c>
      <c r="AA174" s="25" t="s">
        <v>62</v>
      </c>
      <c r="AB174" s="25"/>
    </row>
    <row r="175" spans="1:28" s="14" customFormat="1" x14ac:dyDescent="0.3">
      <c r="A175" s="11"/>
      <c r="B175" s="11" t="s">
        <v>4495</v>
      </c>
      <c r="C175" s="11" t="s">
        <v>3866</v>
      </c>
      <c r="D175" s="11" t="s">
        <v>556</v>
      </c>
      <c r="E175" s="3">
        <v>9</v>
      </c>
      <c r="F175" s="35"/>
      <c r="G175" s="35"/>
      <c r="H175" s="35"/>
      <c r="I175" s="4"/>
      <c r="J175" s="35"/>
      <c r="K175" s="4"/>
      <c r="L175" s="35"/>
      <c r="M175" s="4"/>
      <c r="N175" s="35"/>
      <c r="O175" s="4">
        <v>5</v>
      </c>
      <c r="P175" s="35"/>
      <c r="Q175" s="35"/>
      <c r="R175" s="35"/>
      <c r="S175" s="35"/>
      <c r="T175" s="35"/>
      <c r="U175" s="35"/>
      <c r="X175" s="25" t="s">
        <v>220</v>
      </c>
      <c r="Y175" s="25" t="s">
        <v>221</v>
      </c>
      <c r="Z175" s="25" t="s">
        <v>524</v>
      </c>
      <c r="AA175" s="25" t="s">
        <v>16</v>
      </c>
      <c r="AB175" s="25"/>
    </row>
    <row r="176" spans="1:28" s="14" customFormat="1" x14ac:dyDescent="0.3">
      <c r="A176" s="11"/>
      <c r="B176" s="11" t="s">
        <v>4496</v>
      </c>
      <c r="C176" s="11" t="s">
        <v>3871</v>
      </c>
      <c r="D176" s="11" t="s">
        <v>556</v>
      </c>
      <c r="E176" s="3">
        <v>32</v>
      </c>
      <c r="F176" s="35"/>
      <c r="G176" s="35"/>
      <c r="H176" s="35"/>
      <c r="I176" s="4"/>
      <c r="J176" s="35"/>
      <c r="K176" s="4"/>
      <c r="L176" s="35"/>
      <c r="M176" s="4"/>
      <c r="N176" s="35"/>
      <c r="O176" s="4">
        <v>5</v>
      </c>
      <c r="P176" s="35"/>
      <c r="Q176" s="35"/>
      <c r="R176" s="35"/>
      <c r="S176" s="35"/>
      <c r="T176" s="35"/>
      <c r="U176" s="35"/>
      <c r="X176" s="25" t="s">
        <v>222</v>
      </c>
      <c r="Y176" s="25" t="s">
        <v>223</v>
      </c>
      <c r="Z176" s="25" t="s">
        <v>3758</v>
      </c>
      <c r="AA176" s="25" t="s">
        <v>62</v>
      </c>
      <c r="AB176" s="25"/>
    </row>
    <row r="177" spans="1:28" s="41" customFormat="1" x14ac:dyDescent="0.3">
      <c r="A177" s="11"/>
      <c r="B177" s="11" t="s">
        <v>4497</v>
      </c>
      <c r="C177" s="11" t="s">
        <v>3877</v>
      </c>
      <c r="D177" s="11" t="s">
        <v>556</v>
      </c>
      <c r="E177" s="3">
        <v>98</v>
      </c>
      <c r="F177" s="35"/>
      <c r="G177" s="35"/>
      <c r="H177" s="35"/>
      <c r="I177" s="4"/>
      <c r="J177" s="35"/>
      <c r="K177" s="4"/>
      <c r="L177" s="35"/>
      <c r="M177" s="4"/>
      <c r="N177" s="35"/>
      <c r="O177" s="4">
        <v>113</v>
      </c>
      <c r="P177" s="35"/>
      <c r="Q177" s="35"/>
      <c r="R177" s="35"/>
      <c r="S177" s="35"/>
      <c r="T177" s="35"/>
      <c r="U177" s="35"/>
      <c r="X177" s="25" t="s">
        <v>224</v>
      </c>
      <c r="Y177" s="25" t="s">
        <v>225</v>
      </c>
      <c r="Z177" s="25" t="s">
        <v>524</v>
      </c>
      <c r="AA177" s="25" t="s">
        <v>26</v>
      </c>
      <c r="AB177" s="25"/>
    </row>
    <row r="178" spans="1:28" s="41" customFormat="1" x14ac:dyDescent="0.3">
      <c r="A178" s="11"/>
      <c r="B178" s="11" t="s">
        <v>4498</v>
      </c>
      <c r="C178" s="11" t="s">
        <v>3882</v>
      </c>
      <c r="D178" s="11" t="s">
        <v>556</v>
      </c>
      <c r="E178" s="3">
        <v>0</v>
      </c>
      <c r="F178" s="35"/>
      <c r="G178" s="35"/>
      <c r="H178" s="35"/>
      <c r="I178" s="4"/>
      <c r="J178" s="35"/>
      <c r="K178" s="4"/>
      <c r="L178" s="35"/>
      <c r="M178" s="4"/>
      <c r="N178" s="35"/>
      <c r="O178" s="4">
        <v>0</v>
      </c>
      <c r="P178" s="35"/>
      <c r="Q178" s="35"/>
      <c r="R178" s="35"/>
      <c r="S178" s="35"/>
      <c r="T178" s="35"/>
      <c r="U178" s="35"/>
      <c r="X178" s="25" t="s">
        <v>226</v>
      </c>
      <c r="Y178" s="25" t="s">
        <v>227</v>
      </c>
      <c r="Z178" s="25" t="s">
        <v>524</v>
      </c>
      <c r="AA178" s="25" t="s">
        <v>16</v>
      </c>
      <c r="AB178" s="25"/>
    </row>
    <row r="179" spans="1:28" s="41" customFormat="1" x14ac:dyDescent="0.3">
      <c r="A179" s="11"/>
      <c r="B179" s="11" t="s">
        <v>4499</v>
      </c>
      <c r="C179" s="11" t="s">
        <v>3886</v>
      </c>
      <c r="D179" s="11" t="s">
        <v>556</v>
      </c>
      <c r="E179" s="3">
        <v>0</v>
      </c>
      <c r="F179" s="35"/>
      <c r="G179" s="35"/>
      <c r="H179" s="35"/>
      <c r="I179" s="4"/>
      <c r="J179" s="35"/>
      <c r="K179" s="4"/>
      <c r="L179" s="35"/>
      <c r="M179" s="4"/>
      <c r="N179" s="35"/>
      <c r="O179" s="4">
        <v>1</v>
      </c>
      <c r="P179" s="35"/>
      <c r="Q179" s="35"/>
      <c r="R179" s="35"/>
      <c r="S179" s="35"/>
      <c r="T179" s="35"/>
      <c r="U179" s="35"/>
      <c r="X179" s="25" t="s">
        <v>228</v>
      </c>
      <c r="Y179" s="25" t="s">
        <v>229</v>
      </c>
      <c r="Z179" s="25" t="s">
        <v>3758</v>
      </c>
      <c r="AA179" s="25" t="s">
        <v>89</v>
      </c>
      <c r="AB179" s="25"/>
    </row>
    <row r="180" spans="1:28" s="41" customFormat="1" x14ac:dyDescent="0.3">
      <c r="A180" s="11"/>
      <c r="B180" s="11" t="s">
        <v>4500</v>
      </c>
      <c r="C180" s="11" t="s">
        <v>3891</v>
      </c>
      <c r="D180" s="11" t="s">
        <v>556</v>
      </c>
      <c r="E180" s="3">
        <v>0</v>
      </c>
      <c r="F180" s="35"/>
      <c r="G180" s="35"/>
      <c r="H180" s="35"/>
      <c r="I180" s="4"/>
      <c r="J180" s="35"/>
      <c r="K180" s="4"/>
      <c r="L180" s="35"/>
      <c r="M180" s="4"/>
      <c r="N180" s="35"/>
      <c r="O180" s="4">
        <v>1</v>
      </c>
      <c r="P180" s="35"/>
      <c r="Q180" s="35"/>
      <c r="R180" s="35"/>
      <c r="S180" s="35"/>
      <c r="T180" s="35"/>
      <c r="U180" s="35"/>
      <c r="X180" s="25" t="s">
        <v>230</v>
      </c>
      <c r="Y180" s="25" t="s">
        <v>231</v>
      </c>
      <c r="Z180" s="25" t="s">
        <v>3758</v>
      </c>
      <c r="AA180" s="25" t="s">
        <v>62</v>
      </c>
      <c r="AB180" s="25"/>
    </row>
    <row r="181" spans="1:28" s="41" customFormat="1" x14ac:dyDescent="0.3">
      <c r="A181" s="11"/>
      <c r="B181" s="11" t="s">
        <v>4501</v>
      </c>
      <c r="C181" s="11" t="s">
        <v>3896</v>
      </c>
      <c r="D181" s="11" t="s">
        <v>556</v>
      </c>
      <c r="E181" s="3">
        <v>0</v>
      </c>
      <c r="F181" s="35"/>
      <c r="G181" s="35"/>
      <c r="H181" s="35"/>
      <c r="I181" s="4"/>
      <c r="J181" s="35"/>
      <c r="K181" s="4"/>
      <c r="L181" s="35"/>
      <c r="M181" s="4"/>
      <c r="N181" s="35"/>
      <c r="O181" s="4">
        <v>0</v>
      </c>
      <c r="P181" s="35"/>
      <c r="Q181" s="35"/>
      <c r="R181" s="35"/>
      <c r="S181" s="35"/>
      <c r="T181" s="35"/>
      <c r="U181" s="35"/>
      <c r="X181" s="25" t="s">
        <v>232</v>
      </c>
      <c r="Y181" s="25" t="s">
        <v>233</v>
      </c>
      <c r="Z181" s="25" t="s">
        <v>524</v>
      </c>
      <c r="AA181" s="25" t="s">
        <v>16</v>
      </c>
      <c r="AB181" s="25"/>
    </row>
    <row r="182" spans="1:28" s="41" customFormat="1" x14ac:dyDescent="0.3">
      <c r="A182" s="11"/>
      <c r="B182" s="11" t="s">
        <v>4502</v>
      </c>
      <c r="C182" s="11" t="s">
        <v>3900</v>
      </c>
      <c r="D182" s="11" t="s">
        <v>556</v>
      </c>
      <c r="E182" s="3">
        <v>0</v>
      </c>
      <c r="F182" s="35"/>
      <c r="G182" s="35"/>
      <c r="H182" s="35"/>
      <c r="I182" s="4"/>
      <c r="J182" s="35"/>
      <c r="K182" s="4"/>
      <c r="L182" s="35"/>
      <c r="M182" s="4"/>
      <c r="N182" s="35"/>
      <c r="O182" s="4">
        <v>0</v>
      </c>
      <c r="P182" s="35"/>
      <c r="Q182" s="35"/>
      <c r="R182" s="35"/>
      <c r="S182" s="35"/>
      <c r="T182" s="35"/>
      <c r="U182" s="35"/>
      <c r="X182" s="25" t="s">
        <v>234</v>
      </c>
      <c r="Y182" s="25" t="s">
        <v>235</v>
      </c>
      <c r="Z182" s="25" t="s">
        <v>524</v>
      </c>
      <c r="AA182" s="25" t="s">
        <v>89</v>
      </c>
      <c r="AB182" s="25"/>
    </row>
    <row r="183" spans="1:28" s="41" customFormat="1" x14ac:dyDescent="0.3">
      <c r="A183" s="11"/>
      <c r="B183" s="11" t="s">
        <v>4503</v>
      </c>
      <c r="C183" s="11" t="s">
        <v>3905</v>
      </c>
      <c r="D183" s="11" t="s">
        <v>556</v>
      </c>
      <c r="E183" s="3">
        <v>43</v>
      </c>
      <c r="F183" s="35"/>
      <c r="G183" s="35"/>
      <c r="H183" s="35"/>
      <c r="I183" s="4"/>
      <c r="J183" s="35"/>
      <c r="K183" s="4"/>
      <c r="L183" s="35"/>
      <c r="M183" s="4"/>
      <c r="N183" s="35"/>
      <c r="O183" s="4">
        <v>43</v>
      </c>
      <c r="P183" s="35"/>
      <c r="Q183" s="35"/>
      <c r="R183" s="35"/>
      <c r="S183" s="35"/>
      <c r="T183" s="35"/>
      <c r="U183" s="35"/>
      <c r="X183" s="25" t="s">
        <v>236</v>
      </c>
      <c r="Y183" s="25" t="s">
        <v>237</v>
      </c>
      <c r="Z183" s="25" t="s">
        <v>524</v>
      </c>
      <c r="AA183" s="25" t="s">
        <v>11</v>
      </c>
      <c r="AB183" s="25"/>
    </row>
    <row r="184" spans="1:28" s="41" customFormat="1" x14ac:dyDescent="0.3">
      <c r="A184" s="11"/>
      <c r="B184" s="11" t="s">
        <v>4504</v>
      </c>
      <c r="C184" s="11" t="s">
        <v>3916</v>
      </c>
      <c r="D184" s="11" t="s">
        <v>556</v>
      </c>
      <c r="E184" s="3">
        <v>9</v>
      </c>
      <c r="F184" s="35"/>
      <c r="G184" s="35"/>
      <c r="H184" s="35"/>
      <c r="I184" s="4"/>
      <c r="J184" s="35"/>
      <c r="K184" s="4"/>
      <c r="L184" s="35"/>
      <c r="M184" s="4"/>
      <c r="N184" s="35"/>
      <c r="O184" s="4" t="s">
        <v>5018</v>
      </c>
      <c r="P184" s="35"/>
      <c r="Q184" s="35"/>
      <c r="R184" s="35"/>
      <c r="S184" s="35"/>
      <c r="T184" s="35"/>
      <c r="U184" s="35"/>
      <c r="X184" s="25" t="s">
        <v>486</v>
      </c>
      <c r="Y184" s="25" t="s">
        <v>487</v>
      </c>
      <c r="Z184" s="25" t="s">
        <v>524</v>
      </c>
      <c r="AA184" s="25" t="s">
        <v>442</v>
      </c>
      <c r="AB184" s="25"/>
    </row>
    <row r="185" spans="1:28" s="41" customFormat="1" x14ac:dyDescent="0.3">
      <c r="A185" s="11"/>
      <c r="B185" s="11" t="s">
        <v>4505</v>
      </c>
      <c r="C185" s="11" t="s">
        <v>3921</v>
      </c>
      <c r="D185" s="11" t="s">
        <v>556</v>
      </c>
      <c r="E185" s="3">
        <v>0</v>
      </c>
      <c r="F185" s="35"/>
      <c r="G185" s="35"/>
      <c r="H185" s="35"/>
      <c r="I185" s="4"/>
      <c r="J185" s="35"/>
      <c r="K185" s="4"/>
      <c r="L185" s="35"/>
      <c r="M185" s="4"/>
      <c r="N185" s="35"/>
      <c r="O185" s="4">
        <v>0</v>
      </c>
      <c r="P185" s="35"/>
      <c r="Q185" s="35"/>
      <c r="R185" s="35"/>
      <c r="S185" s="35"/>
      <c r="T185" s="35"/>
      <c r="U185" s="35"/>
      <c r="X185" s="25" t="s">
        <v>238</v>
      </c>
      <c r="Y185" s="25" t="s">
        <v>239</v>
      </c>
      <c r="Z185" s="25" t="s">
        <v>524</v>
      </c>
      <c r="AA185" s="25" t="s">
        <v>16</v>
      </c>
      <c r="AB185" s="25"/>
    </row>
    <row r="186" spans="1:28" s="41" customFormat="1" ht="28.8" x14ac:dyDescent="0.3">
      <c r="A186" s="11"/>
      <c r="B186" s="11" t="s">
        <v>4506</v>
      </c>
      <c r="C186" s="11" t="s">
        <v>3927</v>
      </c>
      <c r="D186" s="11" t="s">
        <v>556</v>
      </c>
      <c r="E186" s="3">
        <v>5</v>
      </c>
      <c r="F186" s="35"/>
      <c r="G186" s="35"/>
      <c r="H186" s="35"/>
      <c r="I186" s="4"/>
      <c r="J186" s="35"/>
      <c r="K186" s="4"/>
      <c r="L186" s="35"/>
      <c r="M186" s="4"/>
      <c r="N186" s="35"/>
      <c r="O186" s="4">
        <v>5</v>
      </c>
      <c r="P186" s="35"/>
      <c r="Q186" s="35"/>
      <c r="R186" s="35"/>
      <c r="S186" s="35"/>
      <c r="T186" s="35"/>
      <c r="U186" s="35"/>
      <c r="X186" s="25" t="s">
        <v>240</v>
      </c>
      <c r="Y186" s="25" t="s">
        <v>241</v>
      </c>
      <c r="Z186" s="25" t="s">
        <v>524</v>
      </c>
      <c r="AA186" s="25" t="s">
        <v>23</v>
      </c>
      <c r="AB186" s="25"/>
    </row>
    <row r="187" spans="1:28" s="41" customFormat="1" x14ac:dyDescent="0.3">
      <c r="A187" s="11"/>
      <c r="B187" s="11" t="s">
        <v>4507</v>
      </c>
      <c r="C187" s="11" t="s">
        <v>3934</v>
      </c>
      <c r="D187" s="11" t="s">
        <v>556</v>
      </c>
      <c r="E187" s="3">
        <v>1</v>
      </c>
      <c r="F187" s="35"/>
      <c r="G187" s="35"/>
      <c r="H187" s="35"/>
      <c r="I187" s="4"/>
      <c r="J187" s="35"/>
      <c r="K187" s="4"/>
      <c r="L187" s="35"/>
      <c r="M187" s="4"/>
      <c r="N187" s="35"/>
      <c r="O187" s="4">
        <v>1</v>
      </c>
      <c r="P187" s="35"/>
      <c r="Q187" s="35"/>
      <c r="R187" s="35"/>
      <c r="S187" s="35"/>
      <c r="T187" s="35"/>
      <c r="U187" s="35"/>
      <c r="X187" s="25" t="s">
        <v>242</v>
      </c>
      <c r="Y187" s="25" t="s">
        <v>243</v>
      </c>
      <c r="Z187" s="25" t="s">
        <v>3758</v>
      </c>
      <c r="AA187" s="25" t="s">
        <v>23</v>
      </c>
      <c r="AB187" s="25"/>
    </row>
    <row r="188" spans="1:28" s="41" customFormat="1" x14ac:dyDescent="0.3">
      <c r="A188" s="11"/>
      <c r="B188" s="11" t="s">
        <v>4508</v>
      </c>
      <c r="C188" s="11" t="s">
        <v>3944</v>
      </c>
      <c r="D188" s="11" t="s">
        <v>556</v>
      </c>
      <c r="E188" s="3">
        <v>6</v>
      </c>
      <c r="F188" s="35"/>
      <c r="G188" s="35"/>
      <c r="H188" s="35"/>
      <c r="I188" s="4"/>
      <c r="J188" s="35"/>
      <c r="K188" s="4"/>
      <c r="L188" s="35"/>
      <c r="M188" s="4"/>
      <c r="N188" s="35"/>
      <c r="O188" s="4">
        <v>3</v>
      </c>
      <c r="P188" s="35"/>
      <c r="Q188" s="35"/>
      <c r="R188" s="35"/>
      <c r="S188" s="35"/>
      <c r="T188" s="35"/>
      <c r="U188" s="35"/>
      <c r="X188" s="25" t="s">
        <v>244</v>
      </c>
      <c r="Y188" s="25" t="s">
        <v>245</v>
      </c>
      <c r="Z188" s="25" t="s">
        <v>3758</v>
      </c>
      <c r="AA188" s="25" t="s">
        <v>89</v>
      </c>
      <c r="AB188" s="25"/>
    </row>
    <row r="189" spans="1:28" s="41" customFormat="1" x14ac:dyDescent="0.3">
      <c r="A189" s="11"/>
      <c r="B189" s="11" t="s">
        <v>4509</v>
      </c>
      <c r="C189" s="11" t="s">
        <v>3949</v>
      </c>
      <c r="D189" s="11" t="s">
        <v>556</v>
      </c>
      <c r="E189" s="3">
        <v>0</v>
      </c>
      <c r="F189" s="35"/>
      <c r="G189" s="35"/>
      <c r="H189" s="35"/>
      <c r="I189" s="4"/>
      <c r="J189" s="35"/>
      <c r="K189" s="4"/>
      <c r="L189" s="35"/>
      <c r="M189" s="4"/>
      <c r="N189" s="35"/>
      <c r="O189" s="41">
        <v>0</v>
      </c>
      <c r="P189" s="35"/>
      <c r="Q189" s="35"/>
      <c r="R189" s="35"/>
      <c r="S189" s="35"/>
      <c r="T189" s="35"/>
      <c r="U189" s="35"/>
      <c r="X189" s="25" t="s">
        <v>246</v>
      </c>
      <c r="Y189" s="25" t="s">
        <v>247</v>
      </c>
      <c r="Z189" s="25" t="s">
        <v>524</v>
      </c>
      <c r="AA189" s="25" t="s">
        <v>62</v>
      </c>
      <c r="AB189" s="25"/>
    </row>
    <row r="190" spans="1:28" s="41" customFormat="1" x14ac:dyDescent="0.3">
      <c r="A190" s="11"/>
      <c r="B190" s="11" t="s">
        <v>4510</v>
      </c>
      <c r="C190" s="11" t="s">
        <v>3955</v>
      </c>
      <c r="D190" s="11" t="s">
        <v>556</v>
      </c>
      <c r="E190" s="3">
        <v>0</v>
      </c>
      <c r="F190" s="35"/>
      <c r="G190" s="35"/>
      <c r="H190" s="35"/>
      <c r="I190" s="4"/>
      <c r="J190" s="35"/>
      <c r="K190" s="4"/>
      <c r="L190" s="35"/>
      <c r="M190" s="4"/>
      <c r="N190" s="35"/>
      <c r="O190" s="4">
        <v>0</v>
      </c>
      <c r="P190" s="35"/>
      <c r="Q190" s="35"/>
      <c r="R190" s="35"/>
      <c r="S190" s="35"/>
      <c r="T190" s="35"/>
      <c r="U190" s="35"/>
      <c r="X190" s="25" t="s">
        <v>488</v>
      </c>
      <c r="Y190" s="25" t="s">
        <v>489</v>
      </c>
      <c r="Z190" s="25" t="s">
        <v>524</v>
      </c>
      <c r="AA190" s="25" t="s">
        <v>23</v>
      </c>
      <c r="AB190" s="25"/>
    </row>
    <row r="191" spans="1:28" s="41" customFormat="1" x14ac:dyDescent="0.3">
      <c r="A191" s="11"/>
      <c r="B191" s="11" t="s">
        <v>4511</v>
      </c>
      <c r="C191" s="11" t="s">
        <v>3961</v>
      </c>
      <c r="D191" s="11" t="s">
        <v>556</v>
      </c>
      <c r="E191" s="3">
        <v>0</v>
      </c>
      <c r="F191" s="35"/>
      <c r="G191" s="35"/>
      <c r="H191" s="35"/>
      <c r="I191" s="4"/>
      <c r="J191" s="35"/>
      <c r="K191" s="4"/>
      <c r="L191" s="35"/>
      <c r="M191" s="4"/>
      <c r="N191" s="35"/>
      <c r="O191" s="4">
        <v>0</v>
      </c>
      <c r="P191" s="35"/>
      <c r="Q191" s="35"/>
      <c r="R191" s="35"/>
      <c r="S191" s="35"/>
      <c r="T191" s="35"/>
      <c r="U191" s="35"/>
      <c r="X191" s="25" t="s">
        <v>248</v>
      </c>
      <c r="Y191" s="25" t="s">
        <v>249</v>
      </c>
      <c r="Z191" s="25" t="s">
        <v>525</v>
      </c>
      <c r="AA191" s="25" t="s">
        <v>23</v>
      </c>
      <c r="AB191" s="25"/>
    </row>
    <row r="192" spans="1:28" s="41" customFormat="1" x14ac:dyDescent="0.3">
      <c r="A192" s="11"/>
      <c r="B192" s="11" t="s">
        <v>4512</v>
      </c>
      <c r="C192" s="11" t="s">
        <v>3965</v>
      </c>
      <c r="D192" s="11" t="s">
        <v>556</v>
      </c>
      <c r="E192" s="3">
        <v>0</v>
      </c>
      <c r="F192" s="35"/>
      <c r="G192" s="35"/>
      <c r="H192" s="35"/>
      <c r="I192" s="4"/>
      <c r="J192" s="35"/>
      <c r="K192" s="4"/>
      <c r="L192" s="35"/>
      <c r="M192" s="4"/>
      <c r="N192" s="35"/>
      <c r="O192" s="4">
        <v>12285680</v>
      </c>
      <c r="P192" s="35"/>
      <c r="Q192" s="35"/>
      <c r="R192" s="35"/>
      <c r="S192" s="35"/>
      <c r="T192" s="35"/>
      <c r="U192" s="35"/>
      <c r="X192" s="25" t="s">
        <v>250</v>
      </c>
      <c r="Y192" s="25" t="s">
        <v>251</v>
      </c>
      <c r="Z192" s="25" t="s">
        <v>524</v>
      </c>
      <c r="AA192" s="25" t="s">
        <v>62</v>
      </c>
      <c r="AB192" s="25"/>
    </row>
    <row r="193" spans="1:28" s="41" customFormat="1" ht="28.8" x14ac:dyDescent="0.3">
      <c r="A193" s="11"/>
      <c r="B193" s="11" t="s">
        <v>4513</v>
      </c>
      <c r="C193" s="11" t="s">
        <v>3971</v>
      </c>
      <c r="D193" s="11" t="s">
        <v>556</v>
      </c>
      <c r="E193" s="3">
        <v>0</v>
      </c>
      <c r="F193" s="35"/>
      <c r="G193" s="35"/>
      <c r="H193" s="35"/>
      <c r="I193" s="4"/>
      <c r="J193" s="35"/>
      <c r="K193" s="4"/>
      <c r="L193" s="35"/>
      <c r="M193" s="4"/>
      <c r="N193" s="35"/>
      <c r="O193" s="4">
        <v>0</v>
      </c>
      <c r="P193" s="35"/>
      <c r="Q193" s="35"/>
      <c r="R193" s="35"/>
      <c r="S193" s="35"/>
      <c r="T193" s="35"/>
      <c r="U193" s="35"/>
      <c r="X193" s="25" t="s">
        <v>252</v>
      </c>
      <c r="Y193" s="25" t="s">
        <v>253</v>
      </c>
      <c r="Z193" s="25" t="s">
        <v>524</v>
      </c>
      <c r="AA193" s="25" t="s">
        <v>39</v>
      </c>
      <c r="AB193" s="25"/>
    </row>
    <row r="194" spans="1:28" s="41" customFormat="1" ht="28.8" x14ac:dyDescent="0.3">
      <c r="A194" s="11"/>
      <c r="B194" s="11" t="s">
        <v>4514</v>
      </c>
      <c r="C194" s="11" t="s">
        <v>3976</v>
      </c>
      <c r="D194" s="11" t="s">
        <v>556</v>
      </c>
      <c r="E194" s="3">
        <v>0</v>
      </c>
      <c r="F194" s="35"/>
      <c r="G194" s="35"/>
      <c r="H194" s="35"/>
      <c r="I194" s="4"/>
      <c r="J194" s="35"/>
      <c r="K194" s="4"/>
      <c r="L194" s="35"/>
      <c r="M194" s="4"/>
      <c r="N194" s="35"/>
      <c r="O194" s="4">
        <v>0</v>
      </c>
      <c r="P194" s="35"/>
      <c r="Q194" s="35"/>
      <c r="R194" s="35"/>
      <c r="S194" s="35"/>
      <c r="T194" s="35"/>
      <c r="U194" s="35"/>
      <c r="X194" s="25" t="s">
        <v>254</v>
      </c>
      <c r="Y194" s="25" t="s">
        <v>255</v>
      </c>
      <c r="Z194" s="25" t="s">
        <v>524</v>
      </c>
      <c r="AA194" s="25" t="s">
        <v>39</v>
      </c>
      <c r="AB194" s="25"/>
    </row>
    <row r="195" spans="1:28" s="41" customFormat="1" x14ac:dyDescent="0.3">
      <c r="A195" s="11"/>
      <c r="B195" s="11" t="s">
        <v>4515</v>
      </c>
      <c r="C195" s="11" t="s">
        <v>3981</v>
      </c>
      <c r="D195" s="11" t="s">
        <v>556</v>
      </c>
      <c r="E195" s="3">
        <v>2</v>
      </c>
      <c r="F195" s="35"/>
      <c r="G195" s="35"/>
      <c r="H195" s="35"/>
      <c r="I195" s="4"/>
      <c r="J195" s="35"/>
      <c r="K195" s="4"/>
      <c r="L195" s="35"/>
      <c r="M195" s="4"/>
      <c r="N195" s="35"/>
      <c r="O195" s="4">
        <v>4</v>
      </c>
      <c r="P195" s="35"/>
      <c r="Q195" s="35"/>
      <c r="R195" s="35"/>
      <c r="S195" s="35"/>
      <c r="T195" s="35"/>
      <c r="U195" s="35"/>
      <c r="X195" s="25" t="s">
        <v>256</v>
      </c>
      <c r="Y195" s="25" t="s">
        <v>257</v>
      </c>
      <c r="Z195" s="25" t="s">
        <v>524</v>
      </c>
      <c r="AA195" s="25" t="s">
        <v>26</v>
      </c>
      <c r="AB195" s="25"/>
    </row>
    <row r="196" spans="1:28" s="41" customFormat="1" x14ac:dyDescent="0.3">
      <c r="A196" s="11"/>
      <c r="B196" s="11" t="s">
        <v>4516</v>
      </c>
      <c r="C196" s="11" t="s">
        <v>3985</v>
      </c>
      <c r="D196" s="11" t="s">
        <v>556</v>
      </c>
      <c r="E196" s="3">
        <v>5</v>
      </c>
      <c r="F196" s="35"/>
      <c r="G196" s="35"/>
      <c r="H196" s="35"/>
      <c r="I196" s="4"/>
      <c r="J196" s="35"/>
      <c r="K196" s="4"/>
      <c r="L196" s="35"/>
      <c r="M196" s="4"/>
      <c r="N196" s="35"/>
      <c r="O196" s="4">
        <v>22</v>
      </c>
      <c r="P196" s="35"/>
      <c r="Q196" s="35"/>
      <c r="R196" s="35"/>
      <c r="S196" s="35"/>
      <c r="T196" s="35"/>
      <c r="U196" s="35"/>
      <c r="X196" s="25" t="s">
        <v>258</v>
      </c>
      <c r="Y196" s="25" t="s">
        <v>259</v>
      </c>
      <c r="Z196" s="25" t="s">
        <v>524</v>
      </c>
      <c r="AA196" s="25" t="s">
        <v>11</v>
      </c>
      <c r="AB196" s="25"/>
    </row>
    <row r="197" spans="1:28" s="41" customFormat="1" x14ac:dyDescent="0.3">
      <c r="A197" s="11"/>
      <c r="B197" s="11" t="s">
        <v>4517</v>
      </c>
      <c r="C197" s="11" t="s">
        <v>3994</v>
      </c>
      <c r="D197" s="11" t="s">
        <v>556</v>
      </c>
      <c r="E197" s="3">
        <v>66</v>
      </c>
      <c r="F197" s="35"/>
      <c r="G197" s="35"/>
      <c r="H197" s="35"/>
      <c r="I197" s="4"/>
      <c r="J197" s="35"/>
      <c r="K197" s="4"/>
      <c r="L197" s="35"/>
      <c r="M197" s="4"/>
      <c r="N197" s="35"/>
      <c r="O197" s="4">
        <v>66</v>
      </c>
      <c r="P197" s="35"/>
      <c r="Q197" s="35"/>
      <c r="R197" s="35"/>
      <c r="S197" s="35"/>
      <c r="T197" s="35"/>
      <c r="U197" s="35"/>
      <c r="X197" s="25" t="s">
        <v>490</v>
      </c>
      <c r="Y197" s="25" t="s">
        <v>491</v>
      </c>
      <c r="Z197" s="25" t="s">
        <v>524</v>
      </c>
      <c r="AA197" s="25" t="s">
        <v>442</v>
      </c>
      <c r="AB197" s="25"/>
    </row>
    <row r="198" spans="1:28" s="41" customFormat="1" x14ac:dyDescent="0.3">
      <c r="A198" s="11"/>
      <c r="B198" s="11" t="s">
        <v>4518</v>
      </c>
      <c r="C198" s="11" t="s">
        <v>3999</v>
      </c>
      <c r="D198" s="11" t="s">
        <v>556</v>
      </c>
      <c r="E198" s="3">
        <v>25</v>
      </c>
      <c r="F198" s="35"/>
      <c r="G198" s="35"/>
      <c r="H198" s="35"/>
      <c r="I198" s="4"/>
      <c r="J198" s="35"/>
      <c r="K198" s="4"/>
      <c r="L198" s="35"/>
      <c r="M198" s="4"/>
      <c r="N198" s="35"/>
      <c r="O198" s="4">
        <v>10</v>
      </c>
      <c r="P198" s="35"/>
      <c r="Q198" s="35"/>
      <c r="R198" s="35"/>
      <c r="S198" s="35"/>
      <c r="T198" s="35"/>
      <c r="U198" s="35"/>
      <c r="X198" s="25" t="s">
        <v>260</v>
      </c>
      <c r="Y198" s="25" t="s">
        <v>261</v>
      </c>
      <c r="Z198" s="25" t="s">
        <v>3758</v>
      </c>
      <c r="AA198" s="25" t="s">
        <v>11</v>
      </c>
      <c r="AB198" s="25"/>
    </row>
    <row r="199" spans="1:28" s="41" customFormat="1" x14ac:dyDescent="0.3">
      <c r="A199" s="11"/>
      <c r="B199" s="11" t="s">
        <v>4519</v>
      </c>
      <c r="C199" s="11" t="s">
        <v>4004</v>
      </c>
      <c r="D199" s="11" t="s">
        <v>556</v>
      </c>
      <c r="E199" s="3">
        <v>25</v>
      </c>
      <c r="F199" s="35"/>
      <c r="G199" s="35"/>
      <c r="H199" s="35"/>
      <c r="I199" s="4"/>
      <c r="J199" s="35"/>
      <c r="K199" s="4"/>
      <c r="L199" s="35"/>
      <c r="M199" s="4"/>
      <c r="N199" s="35"/>
      <c r="O199" s="4">
        <v>25</v>
      </c>
      <c r="P199" s="35"/>
      <c r="Q199" s="35"/>
      <c r="R199" s="35"/>
      <c r="S199" s="35"/>
      <c r="T199" s="35"/>
      <c r="U199" s="35"/>
      <c r="X199" s="25" t="s">
        <v>262</v>
      </c>
      <c r="Y199" s="25" t="s">
        <v>263</v>
      </c>
      <c r="Z199" s="25" t="s">
        <v>524</v>
      </c>
      <c r="AA199" s="25" t="s">
        <v>11</v>
      </c>
      <c r="AB199" s="25"/>
    </row>
    <row r="200" spans="1:28" s="41" customFormat="1" x14ac:dyDescent="0.3">
      <c r="A200" s="11"/>
      <c r="B200" s="11" t="s">
        <v>4520</v>
      </c>
      <c r="C200" s="11" t="s">
        <v>4009</v>
      </c>
      <c r="D200" s="11" t="s">
        <v>556</v>
      </c>
      <c r="E200" s="3">
        <v>14</v>
      </c>
      <c r="F200" s="35"/>
      <c r="G200" s="35"/>
      <c r="H200" s="35"/>
      <c r="I200" s="4"/>
      <c r="J200" s="35"/>
      <c r="K200" s="4"/>
      <c r="L200" s="35"/>
      <c r="M200" s="4"/>
      <c r="N200" s="35"/>
      <c r="O200" s="4">
        <v>25</v>
      </c>
      <c r="P200" s="35"/>
      <c r="Q200" s="35"/>
      <c r="R200" s="35"/>
      <c r="S200" s="35"/>
      <c r="T200" s="35"/>
      <c r="U200" s="35"/>
      <c r="X200" s="25" t="s">
        <v>264</v>
      </c>
      <c r="Y200" s="25" t="s">
        <v>265</v>
      </c>
      <c r="Z200" s="25" t="s">
        <v>524</v>
      </c>
      <c r="AA200" s="25" t="s">
        <v>11</v>
      </c>
      <c r="AB200" s="25"/>
    </row>
    <row r="201" spans="1:28" s="41" customFormat="1" x14ac:dyDescent="0.3">
      <c r="A201" s="11"/>
      <c r="B201" s="11" t="s">
        <v>4521</v>
      </c>
      <c r="C201" s="11" t="s">
        <v>4014</v>
      </c>
      <c r="D201" s="11" t="s">
        <v>556</v>
      </c>
      <c r="E201" s="3">
        <v>0</v>
      </c>
      <c r="F201" s="35"/>
      <c r="G201" s="35"/>
      <c r="H201" s="35"/>
      <c r="I201" s="4"/>
      <c r="J201" s="35"/>
      <c r="K201" s="4"/>
      <c r="L201" s="35"/>
      <c r="M201" s="4"/>
      <c r="N201" s="35"/>
      <c r="O201" s="4">
        <v>0</v>
      </c>
      <c r="P201" s="35"/>
      <c r="Q201" s="35"/>
      <c r="R201" s="35"/>
      <c r="S201" s="35"/>
      <c r="T201" s="35"/>
      <c r="U201" s="35"/>
      <c r="X201" s="25" t="s">
        <v>266</v>
      </c>
      <c r="Y201" s="25" t="s">
        <v>267</v>
      </c>
      <c r="Z201" s="25" t="s">
        <v>524</v>
      </c>
      <c r="AA201" s="25" t="s">
        <v>62</v>
      </c>
      <c r="AB201" s="25"/>
    </row>
    <row r="202" spans="1:28" s="41" customFormat="1" x14ac:dyDescent="0.3">
      <c r="A202" s="11"/>
      <c r="B202" s="11" t="s">
        <v>4522</v>
      </c>
      <c r="C202" s="11" t="s">
        <v>4023</v>
      </c>
      <c r="D202" s="11" t="s">
        <v>556</v>
      </c>
      <c r="E202" s="3">
        <v>25</v>
      </c>
      <c r="F202" s="35"/>
      <c r="G202" s="35"/>
      <c r="H202" s="35"/>
      <c r="I202" s="4"/>
      <c r="J202" s="35"/>
      <c r="K202" s="4"/>
      <c r="L202" s="35"/>
      <c r="M202" s="4"/>
      <c r="N202" s="35"/>
      <c r="O202" s="4">
        <v>25</v>
      </c>
      <c r="P202" s="35"/>
      <c r="Q202" s="35"/>
      <c r="R202" s="35"/>
      <c r="S202" s="35"/>
      <c r="T202" s="35"/>
      <c r="U202" s="35"/>
      <c r="X202" s="25" t="s">
        <v>268</v>
      </c>
      <c r="Y202" s="25" t="s">
        <v>269</v>
      </c>
      <c r="Z202" s="25" t="s">
        <v>524</v>
      </c>
      <c r="AA202" s="25" t="s">
        <v>39</v>
      </c>
      <c r="AB202" s="25"/>
    </row>
    <row r="203" spans="1:28" s="41" customFormat="1" x14ac:dyDescent="0.3">
      <c r="A203" s="11"/>
      <c r="B203" s="11" t="s">
        <v>4523</v>
      </c>
      <c r="C203" s="11" t="s">
        <v>4033</v>
      </c>
      <c r="D203" s="11" t="s">
        <v>556</v>
      </c>
      <c r="E203" s="3">
        <v>9</v>
      </c>
      <c r="F203" s="35"/>
      <c r="G203" s="35"/>
      <c r="H203" s="35"/>
      <c r="I203" s="4"/>
      <c r="J203" s="35"/>
      <c r="K203" s="4"/>
      <c r="L203" s="35"/>
      <c r="M203" s="4"/>
      <c r="N203" s="35"/>
      <c r="O203" s="4">
        <v>9</v>
      </c>
      <c r="P203" s="35"/>
      <c r="Q203" s="35"/>
      <c r="R203" s="35"/>
      <c r="S203" s="35"/>
      <c r="T203" s="35"/>
      <c r="U203" s="35"/>
      <c r="X203" s="25" t="s">
        <v>270</v>
      </c>
      <c r="Y203" s="25" t="s">
        <v>271</v>
      </c>
      <c r="Z203" s="25" t="s">
        <v>524</v>
      </c>
      <c r="AA203" s="25" t="s">
        <v>6</v>
      </c>
      <c r="AB203" s="25"/>
    </row>
    <row r="204" spans="1:28" s="41" customFormat="1" x14ac:dyDescent="0.3">
      <c r="A204" s="11"/>
      <c r="B204" s="11" t="s">
        <v>4524</v>
      </c>
      <c r="C204" s="11" t="s">
        <v>4043</v>
      </c>
      <c r="D204" s="11" t="s">
        <v>556</v>
      </c>
      <c r="E204" s="3">
        <v>4</v>
      </c>
      <c r="F204" s="35"/>
      <c r="G204" s="35"/>
      <c r="H204" s="35"/>
      <c r="I204" s="4"/>
      <c r="J204" s="35"/>
      <c r="K204" s="4"/>
      <c r="L204" s="35"/>
      <c r="M204" s="4"/>
      <c r="N204" s="35"/>
      <c r="O204" s="4">
        <v>10</v>
      </c>
      <c r="P204" s="35"/>
      <c r="Q204" s="35"/>
      <c r="R204" s="35"/>
      <c r="S204" s="35"/>
      <c r="T204" s="35"/>
      <c r="U204" s="35"/>
      <c r="X204" s="25" t="s">
        <v>272</v>
      </c>
      <c r="Y204" s="25" t="s">
        <v>273</v>
      </c>
      <c r="Z204" s="25" t="s">
        <v>525</v>
      </c>
      <c r="AA204" s="25" t="s">
        <v>6</v>
      </c>
      <c r="AB204" s="25"/>
    </row>
    <row r="205" spans="1:28" s="41" customFormat="1" x14ac:dyDescent="0.3">
      <c r="A205" s="11"/>
      <c r="B205" s="11" t="s">
        <v>4525</v>
      </c>
      <c r="C205" s="11" t="s">
        <v>4048</v>
      </c>
      <c r="D205" s="11" t="s">
        <v>556</v>
      </c>
      <c r="E205" s="3">
        <v>6</v>
      </c>
      <c r="F205" s="35"/>
      <c r="G205" s="35"/>
      <c r="H205" s="35"/>
      <c r="I205" s="4"/>
      <c r="J205" s="35"/>
      <c r="K205" s="4"/>
      <c r="L205" s="35"/>
      <c r="M205" s="4"/>
      <c r="N205" s="35"/>
      <c r="O205" s="4">
        <v>5</v>
      </c>
      <c r="P205" s="35"/>
      <c r="Q205" s="35"/>
      <c r="R205" s="35"/>
      <c r="S205" s="35"/>
      <c r="T205" s="35"/>
      <c r="U205" s="35"/>
      <c r="X205" s="25" t="s">
        <v>274</v>
      </c>
      <c r="Y205" s="25" t="s">
        <v>275</v>
      </c>
      <c r="Z205" s="25" t="s">
        <v>524</v>
      </c>
      <c r="AA205" s="25" t="s">
        <v>16</v>
      </c>
      <c r="AB205" s="25"/>
    </row>
    <row r="206" spans="1:28" s="41" customFormat="1" x14ac:dyDescent="0.3">
      <c r="A206" s="11"/>
      <c r="B206" s="11" t="s">
        <v>4526</v>
      </c>
      <c r="C206" s="11" t="s">
        <v>4053</v>
      </c>
      <c r="D206" s="11" t="s">
        <v>556</v>
      </c>
      <c r="E206" s="3">
        <v>2</v>
      </c>
      <c r="F206" s="35"/>
      <c r="G206" s="35"/>
      <c r="H206" s="35"/>
      <c r="I206" s="4"/>
      <c r="J206" s="35"/>
      <c r="K206" s="4"/>
      <c r="L206" s="35"/>
      <c r="M206" s="4"/>
      <c r="N206" s="35"/>
      <c r="O206" s="4">
        <v>2</v>
      </c>
      <c r="P206" s="35"/>
      <c r="Q206" s="35"/>
      <c r="R206" s="35"/>
      <c r="S206" s="35"/>
      <c r="T206" s="35"/>
      <c r="U206" s="35"/>
      <c r="X206" s="25" t="s">
        <v>276</v>
      </c>
      <c r="Y206" s="25" t="s">
        <v>277</v>
      </c>
      <c r="Z206" s="25" t="s">
        <v>524</v>
      </c>
      <c r="AA206" s="25" t="s">
        <v>11</v>
      </c>
      <c r="AB206" s="25"/>
    </row>
    <row r="207" spans="1:28" s="41" customFormat="1" x14ac:dyDescent="0.3">
      <c r="A207" s="11"/>
      <c r="B207" s="11" t="s">
        <v>4527</v>
      </c>
      <c r="C207" s="11" t="s">
        <v>4057</v>
      </c>
      <c r="D207" s="11" t="s">
        <v>556</v>
      </c>
      <c r="E207" s="3">
        <v>0</v>
      </c>
      <c r="F207" s="35"/>
      <c r="G207" s="35"/>
      <c r="H207" s="35"/>
      <c r="I207" s="4"/>
      <c r="J207" s="35"/>
      <c r="K207" s="4"/>
      <c r="L207" s="35"/>
      <c r="M207" s="4"/>
      <c r="N207" s="35"/>
      <c r="O207" s="4">
        <v>0</v>
      </c>
      <c r="P207" s="35"/>
      <c r="Q207" s="35"/>
      <c r="R207" s="35"/>
      <c r="S207" s="35"/>
      <c r="T207" s="35"/>
      <c r="U207" s="35"/>
      <c r="X207" s="25" t="s">
        <v>278</v>
      </c>
      <c r="Y207" s="25" t="s">
        <v>279</v>
      </c>
      <c r="Z207" s="25" t="s">
        <v>526</v>
      </c>
      <c r="AA207" s="25" t="s">
        <v>16</v>
      </c>
      <c r="AB207" s="25"/>
    </row>
    <row r="208" spans="1:28" s="41" customFormat="1" x14ac:dyDescent="0.3">
      <c r="A208" s="11"/>
      <c r="B208" s="11" t="s">
        <v>4528</v>
      </c>
      <c r="C208" s="11" t="s">
        <v>4067</v>
      </c>
      <c r="D208" s="11" t="s">
        <v>556</v>
      </c>
      <c r="E208" s="3">
        <v>48</v>
      </c>
      <c r="F208" s="35"/>
      <c r="G208" s="35"/>
      <c r="H208" s="35"/>
      <c r="I208" s="4"/>
      <c r="J208" s="35"/>
      <c r="K208" s="4"/>
      <c r="L208" s="35"/>
      <c r="M208" s="4"/>
      <c r="N208" s="35"/>
      <c r="O208" s="4">
        <v>32</v>
      </c>
      <c r="P208" s="35"/>
      <c r="Q208" s="35"/>
      <c r="R208" s="35"/>
      <c r="S208" s="35"/>
      <c r="T208" s="35"/>
      <c r="U208" s="35"/>
      <c r="X208" s="25" t="s">
        <v>280</v>
      </c>
      <c r="Y208" s="25" t="s">
        <v>4592</v>
      </c>
      <c r="Z208" s="25" t="s">
        <v>524</v>
      </c>
      <c r="AA208" s="25" t="s">
        <v>23</v>
      </c>
      <c r="AB208" s="25"/>
    </row>
    <row r="209" spans="1:28" s="41" customFormat="1" x14ac:dyDescent="0.3">
      <c r="A209" s="11"/>
      <c r="B209" s="11" t="s">
        <v>4529</v>
      </c>
      <c r="C209" s="11" t="s">
        <v>4077</v>
      </c>
      <c r="D209" s="11" t="s">
        <v>556</v>
      </c>
      <c r="E209" s="3">
        <v>2</v>
      </c>
      <c r="F209" s="35"/>
      <c r="G209" s="35"/>
      <c r="H209" s="35"/>
      <c r="I209" s="4"/>
      <c r="J209" s="35"/>
      <c r="K209" s="4"/>
      <c r="L209" s="35"/>
      <c r="M209" s="4"/>
      <c r="N209" s="35"/>
      <c r="O209" s="4">
        <v>2</v>
      </c>
      <c r="P209" s="35"/>
      <c r="Q209" s="35"/>
      <c r="R209" s="35"/>
      <c r="S209" s="35"/>
      <c r="T209" s="35"/>
      <c r="U209" s="35"/>
      <c r="X209" s="25" t="s">
        <v>281</v>
      </c>
      <c r="Y209" s="25" t="s">
        <v>4593</v>
      </c>
      <c r="Z209" s="25" t="s">
        <v>3758</v>
      </c>
      <c r="AA209" s="25" t="s">
        <v>23</v>
      </c>
      <c r="AB209" s="25"/>
    </row>
    <row r="210" spans="1:28" s="41" customFormat="1" x14ac:dyDescent="0.3">
      <c r="A210" s="11"/>
      <c r="B210" s="11" t="s">
        <v>4530</v>
      </c>
      <c r="C210" s="11" t="s">
        <v>4087</v>
      </c>
      <c r="D210" s="11" t="s">
        <v>556</v>
      </c>
      <c r="E210" s="3">
        <v>0</v>
      </c>
      <c r="F210" s="35"/>
      <c r="G210" s="35"/>
      <c r="H210" s="35"/>
      <c r="I210" s="4"/>
      <c r="J210" s="35"/>
      <c r="K210" s="4"/>
      <c r="L210" s="35"/>
      <c r="M210" s="4"/>
      <c r="N210" s="35"/>
      <c r="O210" s="4" t="s">
        <v>5019</v>
      </c>
      <c r="P210" s="35"/>
      <c r="Q210" s="35"/>
      <c r="R210" s="35"/>
      <c r="S210" s="35"/>
      <c r="T210" s="35"/>
      <c r="U210" s="35"/>
      <c r="X210" s="25" t="s">
        <v>282</v>
      </c>
      <c r="Y210" s="25" t="s">
        <v>283</v>
      </c>
      <c r="Z210" s="25" t="s">
        <v>3758</v>
      </c>
      <c r="AA210" s="25" t="s">
        <v>11</v>
      </c>
      <c r="AB210" s="25"/>
    </row>
    <row r="211" spans="1:28" s="41" customFormat="1" ht="28.8" x14ac:dyDescent="0.3">
      <c r="A211" s="11"/>
      <c r="B211" s="11" t="s">
        <v>4531</v>
      </c>
      <c r="C211" s="11" t="s">
        <v>4119</v>
      </c>
      <c r="D211" s="11" t="s">
        <v>556</v>
      </c>
      <c r="E211" s="3">
        <v>0</v>
      </c>
      <c r="F211" s="35"/>
      <c r="G211" s="35"/>
      <c r="H211" s="35"/>
      <c r="I211" s="4"/>
      <c r="J211" s="35"/>
      <c r="K211" s="4"/>
      <c r="L211" s="35"/>
      <c r="M211" s="4"/>
      <c r="N211" s="35"/>
      <c r="O211" s="4">
        <v>0</v>
      </c>
      <c r="P211" s="35"/>
      <c r="Q211" s="35"/>
      <c r="R211" s="35"/>
      <c r="S211" s="35"/>
      <c r="T211" s="35"/>
      <c r="U211" s="35"/>
      <c r="X211" s="25" t="s">
        <v>284</v>
      </c>
      <c r="Y211" s="25" t="s">
        <v>285</v>
      </c>
      <c r="Z211" s="25" t="s">
        <v>525</v>
      </c>
      <c r="AA211" s="25" t="s">
        <v>39</v>
      </c>
      <c r="AB211" s="25"/>
    </row>
    <row r="212" spans="1:28" s="41" customFormat="1" x14ac:dyDescent="0.3">
      <c r="A212" s="11"/>
      <c r="B212" s="11" t="s">
        <v>4532</v>
      </c>
      <c r="C212" s="11" t="s">
        <v>4916</v>
      </c>
      <c r="D212" s="11" t="s">
        <v>556</v>
      </c>
      <c r="E212" s="3">
        <v>16</v>
      </c>
      <c r="F212" s="35"/>
      <c r="G212" s="35"/>
      <c r="H212" s="35"/>
      <c r="I212" s="4"/>
      <c r="J212" s="35"/>
      <c r="K212" s="4"/>
      <c r="L212" s="35"/>
      <c r="M212" s="4"/>
      <c r="N212" s="35"/>
      <c r="O212" s="4">
        <v>16</v>
      </c>
      <c r="P212" s="35"/>
      <c r="Q212" s="35"/>
      <c r="R212" s="35"/>
      <c r="S212" s="35"/>
      <c r="T212" s="35"/>
      <c r="U212" s="35"/>
      <c r="X212" s="25" t="s">
        <v>286</v>
      </c>
      <c r="Y212" s="25" t="s">
        <v>287</v>
      </c>
      <c r="Z212" s="25" t="s">
        <v>524</v>
      </c>
      <c r="AA212" s="25" t="s">
        <v>16</v>
      </c>
      <c r="AB212" s="25"/>
    </row>
    <row r="213" spans="1:28" s="41" customFormat="1" x14ac:dyDescent="0.3">
      <c r="A213" s="11"/>
      <c r="B213" s="11" t="s">
        <v>4533</v>
      </c>
      <c r="C213" s="11" t="s">
        <v>4127</v>
      </c>
      <c r="D213" s="11" t="s">
        <v>556</v>
      </c>
      <c r="E213" s="3">
        <v>337</v>
      </c>
      <c r="F213" s="35"/>
      <c r="G213" s="35"/>
      <c r="H213" s="35"/>
      <c r="I213" s="4"/>
      <c r="J213" s="35"/>
      <c r="K213" s="4"/>
      <c r="L213" s="35"/>
      <c r="M213" s="4"/>
      <c r="N213" s="35"/>
      <c r="O213" s="4">
        <v>256</v>
      </c>
      <c r="P213" s="35"/>
      <c r="Q213" s="35"/>
      <c r="R213" s="35"/>
      <c r="S213" s="35"/>
      <c r="T213" s="35"/>
      <c r="U213" s="35"/>
      <c r="X213" s="25" t="s">
        <v>288</v>
      </c>
      <c r="Y213" s="25" t="s">
        <v>289</v>
      </c>
      <c r="Z213" s="25" t="s">
        <v>524</v>
      </c>
      <c r="AA213" s="25" t="s">
        <v>16</v>
      </c>
      <c r="AB213" s="25"/>
    </row>
    <row r="214" spans="1:28" s="41" customFormat="1" x14ac:dyDescent="0.3">
      <c r="A214" s="11"/>
      <c r="B214" s="11" t="s">
        <v>4534</v>
      </c>
      <c r="C214" s="11" t="s">
        <v>4134</v>
      </c>
      <c r="D214" s="11" t="s">
        <v>556</v>
      </c>
      <c r="E214" s="3">
        <v>0</v>
      </c>
      <c r="F214" s="35"/>
      <c r="G214" s="35"/>
      <c r="H214" s="35"/>
      <c r="I214" s="4"/>
      <c r="J214" s="35"/>
      <c r="K214" s="4"/>
      <c r="L214" s="35"/>
      <c r="M214" s="4"/>
      <c r="N214" s="35"/>
      <c r="O214" s="4">
        <v>0</v>
      </c>
      <c r="P214" s="35"/>
      <c r="Q214" s="35"/>
      <c r="R214" s="35"/>
      <c r="S214" s="35"/>
      <c r="T214" s="35"/>
      <c r="U214" s="35"/>
      <c r="X214" s="25" t="s">
        <v>290</v>
      </c>
      <c r="Y214" s="25" t="s">
        <v>291</v>
      </c>
      <c r="Z214" s="25" t="s">
        <v>524</v>
      </c>
      <c r="AA214" s="25" t="s">
        <v>62</v>
      </c>
      <c r="AB214" s="25"/>
    </row>
    <row r="215" spans="1:28" s="41" customFormat="1" x14ac:dyDescent="0.3">
      <c r="A215" s="11"/>
      <c r="B215" s="11" t="s">
        <v>4535</v>
      </c>
      <c r="C215" s="11" t="s">
        <v>4147</v>
      </c>
      <c r="D215" s="11" t="s">
        <v>556</v>
      </c>
      <c r="E215" s="3">
        <v>0</v>
      </c>
      <c r="F215" s="35"/>
      <c r="G215" s="35"/>
      <c r="H215" s="35"/>
      <c r="I215" s="4"/>
      <c r="J215" s="35"/>
      <c r="K215" s="4"/>
      <c r="L215" s="35"/>
      <c r="M215" s="4"/>
      <c r="N215" s="35"/>
      <c r="O215" s="4">
        <v>0</v>
      </c>
      <c r="P215" s="35"/>
      <c r="Q215" s="35"/>
      <c r="R215" s="35"/>
      <c r="S215" s="35"/>
      <c r="T215" s="35"/>
      <c r="U215" s="35"/>
      <c r="X215" s="25" t="s">
        <v>292</v>
      </c>
      <c r="Y215" s="25" t="s">
        <v>293</v>
      </c>
      <c r="Z215" s="25" t="s">
        <v>524</v>
      </c>
      <c r="AA215" s="25" t="s">
        <v>11</v>
      </c>
      <c r="AB215" s="25"/>
    </row>
    <row r="216" spans="1:28" s="41" customFormat="1" x14ac:dyDescent="0.3">
      <c r="A216" s="11"/>
      <c r="B216" s="11" t="s">
        <v>4536</v>
      </c>
      <c r="C216" s="11" t="s">
        <v>4159</v>
      </c>
      <c r="D216" s="11" t="s">
        <v>556</v>
      </c>
      <c r="E216" s="3">
        <v>0</v>
      </c>
      <c r="F216" s="35"/>
      <c r="G216" s="35"/>
      <c r="H216" s="35"/>
      <c r="I216" s="4"/>
      <c r="J216" s="35"/>
      <c r="K216" s="4"/>
      <c r="L216" s="35"/>
      <c r="M216" s="4"/>
      <c r="N216" s="35"/>
      <c r="O216" s="4" t="s">
        <v>5019</v>
      </c>
      <c r="P216" s="35"/>
      <c r="Q216" s="35"/>
      <c r="R216" s="35"/>
      <c r="S216" s="35"/>
      <c r="T216" s="35"/>
      <c r="U216" s="35"/>
      <c r="X216" s="25" t="s">
        <v>492</v>
      </c>
      <c r="Y216" s="25" t="s">
        <v>493</v>
      </c>
      <c r="Z216" s="25" t="s">
        <v>525</v>
      </c>
      <c r="AA216" s="25" t="s">
        <v>442</v>
      </c>
      <c r="AB216" s="25"/>
    </row>
    <row r="217" spans="1:28" s="41" customFormat="1" x14ac:dyDescent="0.3">
      <c r="A217" s="11"/>
      <c r="B217" s="11" t="s">
        <v>4537</v>
      </c>
      <c r="C217" s="11" t="s">
        <v>4185</v>
      </c>
      <c r="D217" s="11" t="s">
        <v>556</v>
      </c>
      <c r="E217" s="3">
        <v>0</v>
      </c>
      <c r="F217" s="35"/>
      <c r="G217" s="35"/>
      <c r="H217" s="35"/>
      <c r="I217" s="4"/>
      <c r="J217" s="35"/>
      <c r="K217" s="4"/>
      <c r="L217" s="35"/>
      <c r="M217" s="4"/>
      <c r="N217" s="35"/>
      <c r="O217" s="4" t="s">
        <v>5019</v>
      </c>
      <c r="P217" s="35"/>
      <c r="Q217" s="35"/>
      <c r="R217" s="35"/>
      <c r="S217" s="35"/>
      <c r="T217" s="35"/>
      <c r="U217" s="35"/>
      <c r="X217" s="25" t="s">
        <v>294</v>
      </c>
      <c r="Y217" s="25" t="s">
        <v>295</v>
      </c>
      <c r="Z217" s="25" t="s">
        <v>524</v>
      </c>
      <c r="AA217" s="25" t="s">
        <v>62</v>
      </c>
      <c r="AB217" s="25"/>
    </row>
    <row r="218" spans="1:28" s="41" customFormat="1" x14ac:dyDescent="0.3">
      <c r="A218" s="11"/>
      <c r="B218" s="11" t="s">
        <v>4538</v>
      </c>
      <c r="C218" s="11" t="s">
        <v>4190</v>
      </c>
      <c r="D218" s="11" t="s">
        <v>556</v>
      </c>
      <c r="E218" s="3">
        <v>0</v>
      </c>
      <c r="F218" s="35"/>
      <c r="G218" s="35"/>
      <c r="H218" s="35"/>
      <c r="I218" s="4"/>
      <c r="J218" s="35"/>
      <c r="K218" s="4"/>
      <c r="L218" s="35"/>
      <c r="M218" s="4"/>
      <c r="N218" s="35"/>
      <c r="O218" s="4" t="s">
        <v>5019</v>
      </c>
      <c r="P218" s="35"/>
      <c r="Q218" s="35"/>
      <c r="R218" s="35"/>
      <c r="S218" s="35"/>
      <c r="T218" s="35"/>
      <c r="U218" s="35"/>
      <c r="X218" s="25" t="s">
        <v>494</v>
      </c>
      <c r="Y218" s="25" t="s">
        <v>495</v>
      </c>
      <c r="Z218" s="25" t="s">
        <v>3758</v>
      </c>
      <c r="AA218" s="25" t="s">
        <v>442</v>
      </c>
      <c r="AB218" s="25"/>
    </row>
    <row r="219" spans="1:28" s="41" customFormat="1" x14ac:dyDescent="0.3">
      <c r="A219" s="11"/>
      <c r="B219" s="11" t="s">
        <v>4539</v>
      </c>
      <c r="C219" s="11" t="s">
        <v>4194</v>
      </c>
      <c r="D219" s="11" t="s">
        <v>556</v>
      </c>
      <c r="E219" s="3">
        <v>0</v>
      </c>
      <c r="F219" s="35"/>
      <c r="G219" s="35"/>
      <c r="H219" s="35"/>
      <c r="I219" s="4"/>
      <c r="J219" s="35"/>
      <c r="K219" s="4"/>
      <c r="L219" s="35"/>
      <c r="M219" s="4"/>
      <c r="N219" s="35"/>
      <c r="O219" s="4">
        <v>0</v>
      </c>
      <c r="P219" s="35"/>
      <c r="Q219" s="35"/>
      <c r="R219" s="35"/>
      <c r="S219" s="35"/>
      <c r="T219" s="35"/>
      <c r="U219" s="35"/>
      <c r="X219" s="25" t="s">
        <v>296</v>
      </c>
      <c r="Y219" s="25" t="s">
        <v>297</v>
      </c>
      <c r="Z219" s="25" t="s">
        <v>524</v>
      </c>
      <c r="AA219" s="25" t="s">
        <v>11</v>
      </c>
      <c r="AB219" s="25"/>
    </row>
    <row r="220" spans="1:28" s="41" customFormat="1" x14ac:dyDescent="0.3">
      <c r="A220" s="11"/>
      <c r="B220" s="11" t="s">
        <v>4540</v>
      </c>
      <c r="C220" s="11" t="s">
        <v>4206</v>
      </c>
      <c r="D220" s="11" t="s">
        <v>556</v>
      </c>
      <c r="E220" s="3">
        <v>0</v>
      </c>
      <c r="F220" s="35"/>
      <c r="G220" s="35"/>
      <c r="H220" s="35"/>
      <c r="I220" s="4"/>
      <c r="J220" s="35"/>
      <c r="K220" s="4"/>
      <c r="L220" s="35"/>
      <c r="M220" s="4"/>
      <c r="N220" s="35"/>
      <c r="O220" s="4">
        <v>0</v>
      </c>
      <c r="P220" s="35"/>
      <c r="Q220" s="35"/>
      <c r="R220" s="35"/>
      <c r="S220" s="35"/>
      <c r="T220" s="35"/>
      <c r="U220" s="35"/>
      <c r="X220" s="25" t="s">
        <v>298</v>
      </c>
      <c r="Y220" s="25" t="s">
        <v>299</v>
      </c>
      <c r="Z220" s="25" t="s">
        <v>524</v>
      </c>
      <c r="AA220" s="25" t="s">
        <v>11</v>
      </c>
      <c r="AB220" s="25"/>
    </row>
    <row r="221" spans="1:28" s="41" customFormat="1" x14ac:dyDescent="0.3">
      <c r="A221" s="11"/>
      <c r="B221" s="11" t="s">
        <v>4541</v>
      </c>
      <c r="C221" s="11" t="s">
        <v>4220</v>
      </c>
      <c r="D221" s="11" t="s">
        <v>556</v>
      </c>
      <c r="E221" s="3">
        <v>0</v>
      </c>
      <c r="F221" s="35"/>
      <c r="G221" s="35"/>
      <c r="H221" s="35"/>
      <c r="I221" s="4"/>
      <c r="J221" s="35"/>
      <c r="K221" s="4"/>
      <c r="L221" s="35"/>
      <c r="M221" s="4"/>
      <c r="N221" s="35"/>
      <c r="O221" s="4">
        <v>0</v>
      </c>
      <c r="P221" s="35"/>
      <c r="Q221" s="35"/>
      <c r="R221" s="35"/>
      <c r="S221" s="35"/>
      <c r="T221" s="35"/>
      <c r="U221" s="35"/>
      <c r="X221" s="25" t="s">
        <v>300</v>
      </c>
      <c r="Y221" s="25" t="s">
        <v>301</v>
      </c>
      <c r="Z221" s="25" t="s">
        <v>524</v>
      </c>
      <c r="AA221" s="25" t="s">
        <v>16</v>
      </c>
      <c r="AB221" s="25"/>
    </row>
    <row r="222" spans="1:28" s="41" customFormat="1" x14ac:dyDescent="0.3">
      <c r="A222" s="11"/>
      <c r="B222" s="11" t="s">
        <v>4542</v>
      </c>
      <c r="C222" s="11" t="s">
        <v>4227</v>
      </c>
      <c r="D222" s="11" t="s">
        <v>556</v>
      </c>
      <c r="E222" s="3">
        <v>0</v>
      </c>
      <c r="F222" s="35"/>
      <c r="G222" s="35"/>
      <c r="H222" s="35"/>
      <c r="I222" s="4"/>
      <c r="J222" s="35"/>
      <c r="K222" s="4"/>
      <c r="L222" s="35"/>
      <c r="M222" s="4"/>
      <c r="N222" s="35"/>
      <c r="O222" s="4" t="s">
        <v>5019</v>
      </c>
      <c r="P222" s="35"/>
      <c r="Q222" s="35"/>
      <c r="R222" s="35"/>
      <c r="S222" s="35"/>
      <c r="T222" s="35"/>
      <c r="U222" s="35"/>
      <c r="X222" s="25" t="s">
        <v>302</v>
      </c>
      <c r="Y222" s="25" t="s">
        <v>303</v>
      </c>
      <c r="Z222" s="25" t="s">
        <v>524</v>
      </c>
      <c r="AA222" s="25" t="s">
        <v>16</v>
      </c>
      <c r="AB222" s="25"/>
    </row>
    <row r="223" spans="1:28" s="41" customFormat="1" ht="28.8" x14ac:dyDescent="0.3">
      <c r="A223" s="11"/>
      <c r="B223" s="11" t="s">
        <v>4543</v>
      </c>
      <c r="C223" s="11" t="s">
        <v>4241</v>
      </c>
      <c r="D223" s="11" t="s">
        <v>556</v>
      </c>
      <c r="E223" s="3">
        <v>0</v>
      </c>
      <c r="F223" s="35"/>
      <c r="G223" s="35"/>
      <c r="H223" s="35"/>
      <c r="I223" s="4"/>
      <c r="J223" s="35"/>
      <c r="K223" s="4"/>
      <c r="L223" s="35"/>
      <c r="M223" s="4"/>
      <c r="N223" s="35"/>
      <c r="O223" s="4">
        <v>0</v>
      </c>
      <c r="P223" s="35"/>
      <c r="Q223" s="35"/>
      <c r="R223" s="35"/>
      <c r="S223" s="35"/>
      <c r="T223" s="35"/>
      <c r="U223" s="35"/>
      <c r="X223" s="25" t="s">
        <v>304</v>
      </c>
      <c r="Y223" s="25" t="s">
        <v>305</v>
      </c>
      <c r="Z223" s="25" t="s">
        <v>525</v>
      </c>
      <c r="AA223" s="25" t="s">
        <v>16</v>
      </c>
      <c r="AB223" s="25"/>
    </row>
    <row r="224" spans="1:28" s="41" customFormat="1" x14ac:dyDescent="0.3">
      <c r="A224" s="11"/>
      <c r="B224" s="11" t="s">
        <v>4544</v>
      </c>
      <c r="C224" s="11" t="s">
        <v>4246</v>
      </c>
      <c r="D224" s="11" t="s">
        <v>556</v>
      </c>
      <c r="E224" s="3">
        <v>0</v>
      </c>
      <c r="F224" s="35"/>
      <c r="G224" s="35"/>
      <c r="H224" s="35"/>
      <c r="I224" s="4"/>
      <c r="J224" s="35"/>
      <c r="K224" s="4"/>
      <c r="L224" s="35"/>
      <c r="M224" s="4"/>
      <c r="N224" s="35"/>
      <c r="O224" s="4"/>
      <c r="P224" s="35"/>
      <c r="Q224" s="35"/>
      <c r="R224" s="35"/>
      <c r="S224" s="35"/>
      <c r="T224" s="35"/>
      <c r="U224" s="35"/>
      <c r="X224" s="25" t="s">
        <v>306</v>
      </c>
      <c r="Y224" s="25" t="s">
        <v>307</v>
      </c>
      <c r="Z224" s="25" t="s">
        <v>524</v>
      </c>
      <c r="AA224" s="25" t="s">
        <v>11</v>
      </c>
      <c r="AB224" s="25"/>
    </row>
    <row r="225" spans="1:28" s="41" customFormat="1" x14ac:dyDescent="0.3">
      <c r="A225" s="11"/>
      <c r="B225" s="11" t="s">
        <v>4545</v>
      </c>
      <c r="C225" s="11" t="s">
        <v>4252</v>
      </c>
      <c r="D225" s="11" t="s">
        <v>556</v>
      </c>
      <c r="E225" s="3">
        <v>0</v>
      </c>
      <c r="F225" s="35"/>
      <c r="G225" s="35"/>
      <c r="H225" s="35"/>
      <c r="I225" s="4"/>
      <c r="J225" s="35"/>
      <c r="K225" s="4"/>
      <c r="L225" s="35"/>
      <c r="M225" s="4"/>
      <c r="N225" s="35"/>
      <c r="O225" s="4"/>
      <c r="P225" s="35"/>
      <c r="Q225" s="35"/>
      <c r="R225" s="35"/>
      <c r="S225" s="35"/>
      <c r="T225" s="35"/>
      <c r="U225" s="35"/>
      <c r="X225" s="25" t="s">
        <v>308</v>
      </c>
      <c r="Y225" s="25" t="s">
        <v>309</v>
      </c>
      <c r="Z225" s="25" t="s">
        <v>524</v>
      </c>
      <c r="AA225" s="25" t="s">
        <v>26</v>
      </c>
      <c r="AB225" s="25"/>
    </row>
    <row r="226" spans="1:28" s="41" customFormat="1" x14ac:dyDescent="0.3">
      <c r="A226" s="11"/>
      <c r="B226" s="11" t="s">
        <v>4546</v>
      </c>
      <c r="C226" s="11" t="s">
        <v>4257</v>
      </c>
      <c r="D226" s="11" t="s">
        <v>556</v>
      </c>
      <c r="E226" s="3">
        <v>0</v>
      </c>
      <c r="F226" s="35"/>
      <c r="G226" s="35"/>
      <c r="H226" s="35"/>
      <c r="I226" s="4"/>
      <c r="J226" s="35"/>
      <c r="K226" s="4"/>
      <c r="L226" s="35"/>
      <c r="M226" s="4"/>
      <c r="N226" s="35"/>
      <c r="O226" s="4"/>
      <c r="P226" s="35"/>
      <c r="Q226" s="35"/>
      <c r="R226" s="35"/>
      <c r="S226" s="35"/>
      <c r="T226" s="35"/>
      <c r="U226" s="35"/>
      <c r="X226" s="25" t="s">
        <v>310</v>
      </c>
      <c r="Y226" s="25" t="s">
        <v>311</v>
      </c>
      <c r="Z226" s="25" t="s">
        <v>525</v>
      </c>
      <c r="AA226" s="25" t="s">
        <v>26</v>
      </c>
      <c r="AB226" s="25"/>
    </row>
    <row r="227" spans="1:28" s="41" customFormat="1" x14ac:dyDescent="0.3">
      <c r="A227" s="11"/>
      <c r="B227" s="11" t="s">
        <v>4547</v>
      </c>
      <c r="C227" s="11" t="s">
        <v>4285</v>
      </c>
      <c r="D227" s="11" t="s">
        <v>556</v>
      </c>
      <c r="E227" s="3">
        <v>5</v>
      </c>
      <c r="F227" s="35"/>
      <c r="G227" s="35"/>
      <c r="H227" s="35"/>
      <c r="I227" s="4"/>
      <c r="J227" s="35"/>
      <c r="K227" s="4"/>
      <c r="L227" s="35"/>
      <c r="M227" s="4"/>
      <c r="N227" s="35"/>
      <c r="O227" s="4">
        <v>11</v>
      </c>
      <c r="P227" s="35"/>
      <c r="Q227" s="35"/>
      <c r="R227" s="35"/>
      <c r="S227" s="35"/>
      <c r="T227" s="35"/>
      <c r="U227" s="35"/>
      <c r="X227" s="25" t="s">
        <v>312</v>
      </c>
      <c r="Y227" s="25" t="s">
        <v>313</v>
      </c>
      <c r="Z227" s="25" t="s">
        <v>524</v>
      </c>
      <c r="AA227" s="25" t="s">
        <v>26</v>
      </c>
      <c r="AB227" s="25"/>
    </row>
    <row r="228" spans="1:28" s="41" customFormat="1" x14ac:dyDescent="0.3">
      <c r="A228" s="11"/>
      <c r="B228" s="11" t="s">
        <v>4548</v>
      </c>
      <c r="C228" s="11" t="s">
        <v>4297</v>
      </c>
      <c r="D228" s="11" t="s">
        <v>556</v>
      </c>
      <c r="E228" s="3">
        <v>912</v>
      </c>
      <c r="F228" s="35"/>
      <c r="G228" s="35"/>
      <c r="H228" s="35"/>
      <c r="I228" s="4"/>
      <c r="J228" s="35"/>
      <c r="K228" s="4"/>
      <c r="L228" s="35"/>
      <c r="M228" s="4"/>
      <c r="N228" s="35"/>
      <c r="O228" s="4">
        <v>612</v>
      </c>
      <c r="P228" s="35"/>
      <c r="Q228" s="35"/>
      <c r="R228" s="35"/>
      <c r="S228" s="35"/>
      <c r="T228" s="35"/>
      <c r="U228" s="35"/>
      <c r="X228" s="25" t="s">
        <v>314</v>
      </c>
      <c r="Y228" s="25" t="s">
        <v>315</v>
      </c>
      <c r="Z228" s="25" t="s">
        <v>524</v>
      </c>
      <c r="AA228" s="25" t="s">
        <v>6</v>
      </c>
      <c r="AB228" s="25"/>
    </row>
    <row r="229" spans="1:28" s="41" customFormat="1" x14ac:dyDescent="0.3">
      <c r="A229" s="11"/>
      <c r="B229" s="11" t="s">
        <v>4549</v>
      </c>
      <c r="C229" s="11" t="s">
        <v>4315</v>
      </c>
      <c r="D229" s="11" t="s">
        <v>556</v>
      </c>
      <c r="E229" s="3">
        <v>0</v>
      </c>
      <c r="F229" s="35"/>
      <c r="G229" s="35"/>
      <c r="H229" s="35"/>
      <c r="I229" s="4"/>
      <c r="J229" s="35"/>
      <c r="K229" s="4"/>
      <c r="L229" s="35"/>
      <c r="M229" s="4"/>
      <c r="N229" s="35"/>
      <c r="O229" s="41">
        <v>0</v>
      </c>
      <c r="P229" s="35"/>
      <c r="Q229" s="35"/>
      <c r="R229" s="35"/>
      <c r="S229" s="35"/>
      <c r="T229" s="35"/>
      <c r="U229" s="35"/>
      <c r="X229" s="25" t="s">
        <v>316</v>
      </c>
      <c r="Y229" s="25" t="s">
        <v>317</v>
      </c>
      <c r="Z229" s="25" t="s">
        <v>524</v>
      </c>
      <c r="AA229" s="25" t="s">
        <v>62</v>
      </c>
      <c r="AB229" s="25"/>
    </row>
    <row r="230" spans="1:28" s="41" customFormat="1" x14ac:dyDescent="0.3">
      <c r="A230" s="11"/>
      <c r="B230" s="11" t="s">
        <v>4550</v>
      </c>
      <c r="C230" s="11" t="s">
        <v>4334</v>
      </c>
      <c r="D230" s="11" t="s">
        <v>556</v>
      </c>
      <c r="E230" s="3">
        <v>0</v>
      </c>
      <c r="F230" s="35"/>
      <c r="G230" s="35"/>
      <c r="H230" s="35"/>
      <c r="I230" s="4"/>
      <c r="J230" s="35"/>
      <c r="K230" s="4"/>
      <c r="L230" s="35"/>
      <c r="M230" s="4"/>
      <c r="N230" s="35"/>
      <c r="O230" s="4">
        <v>1</v>
      </c>
      <c r="P230" s="35"/>
      <c r="Q230" s="35"/>
      <c r="R230" s="35"/>
      <c r="S230" s="35"/>
      <c r="T230" s="35"/>
      <c r="U230" s="35"/>
      <c r="X230" s="25" t="s">
        <v>318</v>
      </c>
      <c r="Y230" s="25" t="s">
        <v>319</v>
      </c>
      <c r="Z230" s="25" t="s">
        <v>525</v>
      </c>
      <c r="AA230" s="25" t="s">
        <v>6</v>
      </c>
      <c r="AB230" s="25"/>
    </row>
    <row r="231" spans="1:28" s="41" customFormat="1" x14ac:dyDescent="0.3">
      <c r="A231" s="11"/>
      <c r="B231" s="11" t="s">
        <v>4551</v>
      </c>
      <c r="C231" s="11" t="s">
        <v>4342</v>
      </c>
      <c r="D231" s="11" t="s">
        <v>556</v>
      </c>
      <c r="E231" s="3">
        <v>0</v>
      </c>
      <c r="F231" s="35"/>
      <c r="G231" s="35"/>
      <c r="H231" s="35"/>
      <c r="I231" s="4"/>
      <c r="J231" s="35"/>
      <c r="K231" s="4"/>
      <c r="L231" s="35"/>
      <c r="M231" s="4"/>
      <c r="N231" s="35"/>
      <c r="O231" s="4">
        <v>0</v>
      </c>
      <c r="P231" s="35"/>
      <c r="Q231" s="35"/>
      <c r="R231" s="35"/>
      <c r="S231" s="35"/>
      <c r="T231" s="35"/>
      <c r="U231" s="35"/>
      <c r="X231" s="25" t="s">
        <v>496</v>
      </c>
      <c r="Y231" s="25" t="s">
        <v>497</v>
      </c>
      <c r="Z231" s="25" t="s">
        <v>3758</v>
      </c>
      <c r="AA231" s="25" t="s">
        <v>23</v>
      </c>
      <c r="AB231" s="25"/>
    </row>
    <row r="232" spans="1:28" s="41" customFormat="1" x14ac:dyDescent="0.3">
      <c r="A232" s="11"/>
      <c r="B232" s="11" t="s">
        <v>4552</v>
      </c>
      <c r="C232" s="11" t="s">
        <v>4351</v>
      </c>
      <c r="D232" s="11" t="s">
        <v>556</v>
      </c>
      <c r="E232" s="3">
        <v>0</v>
      </c>
      <c r="F232" s="35"/>
      <c r="G232" s="35"/>
      <c r="H232" s="35"/>
      <c r="I232" s="4"/>
      <c r="J232" s="35"/>
      <c r="K232" s="4"/>
      <c r="L232" s="35"/>
      <c r="M232" s="4"/>
      <c r="N232" s="35"/>
      <c r="O232" s="4">
        <v>4</v>
      </c>
      <c r="P232" s="35"/>
      <c r="Q232" s="35"/>
      <c r="R232" s="35"/>
      <c r="S232" s="35"/>
      <c r="T232" s="35"/>
      <c r="U232" s="35"/>
      <c r="X232" s="25" t="s">
        <v>320</v>
      </c>
      <c r="Y232" s="25" t="s">
        <v>321</v>
      </c>
      <c r="Z232" s="25" t="s">
        <v>524</v>
      </c>
      <c r="AA232" s="25" t="s">
        <v>16</v>
      </c>
      <c r="AB232" s="25"/>
    </row>
    <row r="233" spans="1:28" s="41" customFormat="1" x14ac:dyDescent="0.3">
      <c r="A233" s="11"/>
      <c r="B233" s="11" t="s">
        <v>4553</v>
      </c>
      <c r="C233" s="11" t="s">
        <v>4382</v>
      </c>
      <c r="D233" s="11" t="s">
        <v>556</v>
      </c>
      <c r="E233" s="3">
        <v>5</v>
      </c>
      <c r="F233" s="35"/>
      <c r="G233" s="35"/>
      <c r="H233" s="35"/>
      <c r="I233" s="4"/>
      <c r="J233" s="35"/>
      <c r="K233" s="4"/>
      <c r="L233" s="35"/>
      <c r="M233" s="4"/>
      <c r="N233" s="35"/>
      <c r="O233" s="4">
        <v>11</v>
      </c>
      <c r="P233" s="35"/>
      <c r="Q233" s="35"/>
      <c r="R233" s="35"/>
      <c r="S233" s="35"/>
      <c r="T233" s="35"/>
      <c r="U233" s="35"/>
      <c r="X233" s="25" t="s">
        <v>322</v>
      </c>
      <c r="Y233" s="25" t="s">
        <v>323</v>
      </c>
      <c r="Z233" s="25" t="s">
        <v>524</v>
      </c>
      <c r="AA233" s="25" t="s">
        <v>26</v>
      </c>
      <c r="AB233" s="25"/>
    </row>
    <row r="234" spans="1:28" s="41" customFormat="1" x14ac:dyDescent="0.3">
      <c r="A234" s="11"/>
      <c r="B234" s="11" t="s">
        <v>4998</v>
      </c>
      <c r="C234" s="11" t="s">
        <v>3040</v>
      </c>
      <c r="D234" s="11" t="s">
        <v>556</v>
      </c>
      <c r="E234" s="3">
        <v>0</v>
      </c>
      <c r="F234" s="35"/>
      <c r="G234" s="35"/>
      <c r="H234" s="35"/>
      <c r="I234" s="4"/>
      <c r="J234" s="35"/>
      <c r="K234" s="4"/>
      <c r="L234" s="35"/>
      <c r="M234" s="4"/>
      <c r="N234" s="35"/>
      <c r="O234" s="4">
        <v>0</v>
      </c>
      <c r="P234" s="35"/>
      <c r="Q234" s="35"/>
      <c r="R234" s="35"/>
      <c r="S234" s="35"/>
      <c r="T234" s="35"/>
      <c r="U234" s="35"/>
      <c r="X234" s="25" t="s">
        <v>324</v>
      </c>
      <c r="Y234" s="25" t="s">
        <v>325</v>
      </c>
      <c r="Z234" s="25" t="s">
        <v>524</v>
      </c>
      <c r="AA234" s="25" t="s">
        <v>39</v>
      </c>
      <c r="AB234" s="25"/>
    </row>
    <row r="235" spans="1:28" s="41" customFormat="1" x14ac:dyDescent="0.3">
      <c r="A235" s="11"/>
      <c r="B235" s="11" t="s">
        <v>4999</v>
      </c>
      <c r="C235" s="11" t="s">
        <v>4975</v>
      </c>
      <c r="D235" s="11" t="s">
        <v>556</v>
      </c>
      <c r="E235" s="3">
        <v>0</v>
      </c>
      <c r="F235" s="35"/>
      <c r="G235" s="35"/>
      <c r="H235" s="35"/>
      <c r="I235" s="4"/>
      <c r="J235" s="35"/>
      <c r="K235" s="4"/>
      <c r="L235" s="35"/>
      <c r="M235" s="4"/>
      <c r="N235" s="35"/>
      <c r="O235" s="4">
        <v>0</v>
      </c>
      <c r="P235" s="35"/>
      <c r="Q235" s="35"/>
      <c r="R235" s="35"/>
      <c r="S235" s="35"/>
      <c r="T235" s="35"/>
      <c r="U235" s="35"/>
      <c r="X235" s="25" t="s">
        <v>326</v>
      </c>
      <c r="Y235" s="25" t="s">
        <v>327</v>
      </c>
      <c r="Z235" s="25" t="s">
        <v>3758</v>
      </c>
      <c r="AA235" s="25" t="s">
        <v>89</v>
      </c>
      <c r="AB235" s="25"/>
    </row>
    <row r="236" spans="1:28" s="41" customFormat="1" x14ac:dyDescent="0.3">
      <c r="A236" s="11"/>
      <c r="B236" s="11" t="s">
        <v>5000</v>
      </c>
      <c r="C236" s="11" t="s">
        <v>4984</v>
      </c>
      <c r="D236" s="11" t="s">
        <v>556</v>
      </c>
      <c r="E236" s="3">
        <v>0</v>
      </c>
      <c r="F236" s="35"/>
      <c r="G236" s="35"/>
      <c r="H236" s="35"/>
      <c r="I236" s="4"/>
      <c r="J236" s="35"/>
      <c r="K236" s="4"/>
      <c r="L236" s="35"/>
      <c r="M236" s="4"/>
      <c r="N236" s="35"/>
      <c r="O236" s="4">
        <v>0</v>
      </c>
      <c r="P236" s="35"/>
      <c r="Q236" s="35"/>
      <c r="R236" s="35"/>
      <c r="S236" s="35"/>
      <c r="T236" s="35"/>
      <c r="U236" s="35"/>
      <c r="X236" s="25" t="s">
        <v>328</v>
      </c>
      <c r="Y236" s="25" t="s">
        <v>329</v>
      </c>
      <c r="Z236" s="25" t="s">
        <v>524</v>
      </c>
      <c r="AA236" s="25" t="s">
        <v>39</v>
      </c>
      <c r="AB236" s="25"/>
    </row>
    <row r="237" spans="1:28" s="41" customFormat="1" x14ac:dyDescent="0.3">
      <c r="A237" s="11"/>
      <c r="B237" s="11" t="s">
        <v>5001</v>
      </c>
      <c r="C237" s="11" t="s">
        <v>4991</v>
      </c>
      <c r="D237" s="11" t="s">
        <v>556</v>
      </c>
      <c r="E237" s="3">
        <v>0</v>
      </c>
      <c r="F237" s="35"/>
      <c r="G237" s="35"/>
      <c r="H237" s="35"/>
      <c r="I237" s="4"/>
      <c r="J237" s="35"/>
      <c r="K237" s="4"/>
      <c r="L237" s="35"/>
      <c r="M237" s="4"/>
      <c r="N237" s="35"/>
      <c r="O237" s="4">
        <v>0</v>
      </c>
      <c r="P237" s="35"/>
      <c r="Q237" s="35"/>
      <c r="R237" s="35"/>
      <c r="S237" s="35"/>
      <c r="T237" s="35"/>
      <c r="U237" s="35"/>
      <c r="X237" s="25" t="s">
        <v>498</v>
      </c>
      <c r="Y237" s="25" t="s">
        <v>499</v>
      </c>
      <c r="Z237" s="25" t="s">
        <v>3758</v>
      </c>
      <c r="AA237" s="25" t="s">
        <v>11</v>
      </c>
      <c r="AB237" s="25"/>
    </row>
    <row r="238" spans="1:28" s="41" customFormat="1" ht="15.6" x14ac:dyDescent="0.3">
      <c r="A238" s="9"/>
      <c r="B238" s="9" t="s">
        <v>556</v>
      </c>
      <c r="C238" s="9" t="s">
        <v>4554</v>
      </c>
      <c r="D238" s="10" t="s">
        <v>556</v>
      </c>
      <c r="E238" s="10"/>
      <c r="F238" s="10"/>
      <c r="G238" s="10"/>
      <c r="H238" s="10"/>
      <c r="I238" s="10"/>
      <c r="J238" s="10"/>
      <c r="K238" s="10"/>
      <c r="L238" s="10"/>
      <c r="M238" s="10"/>
      <c r="N238" s="10"/>
      <c r="O238" s="10"/>
      <c r="P238" s="10"/>
      <c r="Q238" s="10"/>
      <c r="R238" s="10"/>
      <c r="S238" s="10"/>
      <c r="T238" s="10"/>
      <c r="U238" s="10"/>
      <c r="X238" s="25" t="s">
        <v>330</v>
      </c>
      <c r="Y238" s="25" t="s">
        <v>331</v>
      </c>
      <c r="Z238" s="25" t="s">
        <v>524</v>
      </c>
      <c r="AA238" s="25" t="s">
        <v>16</v>
      </c>
      <c r="AB238" s="25"/>
    </row>
    <row r="239" spans="1:28" s="41" customFormat="1" x14ac:dyDescent="0.3">
      <c r="A239" s="11"/>
      <c r="B239" s="11" t="s">
        <v>1065</v>
      </c>
      <c r="C239" s="11" t="s">
        <v>1066</v>
      </c>
      <c r="D239" s="11" t="s">
        <v>556</v>
      </c>
      <c r="E239" s="3"/>
      <c r="F239" s="35"/>
      <c r="G239" s="3"/>
      <c r="H239" s="35"/>
      <c r="I239" s="35" t="str">
        <f t="shared" ref="I239" si="50">IF(AND(ISNUMBER(I240),ISNUMBER(I241)), I240/I241, "")</f>
        <v/>
      </c>
      <c r="J239" s="35"/>
      <c r="K239" s="35" t="str">
        <f t="shared" ref="K239" si="51">IF(AND(ISNUMBER(K240),ISNUMBER(K241)), K240/K241, "")</f>
        <v/>
      </c>
      <c r="L239" s="35"/>
      <c r="M239" s="35" t="str">
        <f t="shared" ref="M239" si="52">IF(AND(ISNUMBER(M240),ISNUMBER(M241)), M240/M241, "")</f>
        <v/>
      </c>
      <c r="N239" s="3"/>
      <c r="O239" s="5" t="str">
        <f t="shared" ref="O239" si="53">IF(AND(ISNUMBER(O240),ISNUMBER(O241)), O240/O241, "")</f>
        <v/>
      </c>
      <c r="P239" s="12"/>
      <c r="Q239" s="12"/>
      <c r="R239" s="12"/>
      <c r="S239" s="12"/>
      <c r="T239" s="12"/>
      <c r="U239" s="12"/>
      <c r="X239" s="25" t="s">
        <v>332</v>
      </c>
      <c r="Y239" s="25" t="s">
        <v>333</v>
      </c>
      <c r="Z239" s="25" t="s">
        <v>524</v>
      </c>
      <c r="AA239" s="25" t="s">
        <v>6</v>
      </c>
      <c r="AB239" s="25"/>
    </row>
    <row r="240" spans="1:28" s="41" customFormat="1" x14ac:dyDescent="0.3">
      <c r="A240" s="13"/>
      <c r="B240" s="13" t="s">
        <v>1074</v>
      </c>
      <c r="C240" s="13" t="s">
        <v>1075</v>
      </c>
      <c r="D240" s="13" t="s">
        <v>556</v>
      </c>
      <c r="E240" s="35"/>
      <c r="F240" s="35"/>
      <c r="G240" s="35"/>
      <c r="H240" s="35"/>
      <c r="I240" s="35"/>
      <c r="J240" s="35"/>
      <c r="K240" s="35"/>
      <c r="L240" s="35"/>
      <c r="M240" s="35"/>
      <c r="N240" s="35"/>
      <c r="O240" s="4"/>
      <c r="P240" s="35"/>
      <c r="Q240" s="35"/>
      <c r="R240" s="35"/>
      <c r="S240" s="12"/>
      <c r="T240" s="12"/>
      <c r="U240" s="12"/>
      <c r="X240" s="25" t="s">
        <v>334</v>
      </c>
      <c r="Y240" s="25" t="s">
        <v>335</v>
      </c>
      <c r="Z240" s="25" t="s">
        <v>524</v>
      </c>
      <c r="AA240" s="25" t="s">
        <v>11</v>
      </c>
      <c r="AB240" s="25"/>
    </row>
    <row r="241" spans="1:28" s="14" customFormat="1" x14ac:dyDescent="0.3">
      <c r="A241" s="13"/>
      <c r="B241" s="13" t="s">
        <v>1078</v>
      </c>
      <c r="C241" s="13" t="s">
        <v>1079</v>
      </c>
      <c r="D241" s="13" t="s">
        <v>556</v>
      </c>
      <c r="E241" s="35"/>
      <c r="F241" s="35"/>
      <c r="G241" s="35"/>
      <c r="H241" s="35"/>
      <c r="I241" s="35"/>
      <c r="J241" s="35"/>
      <c r="K241" s="35"/>
      <c r="L241" s="35"/>
      <c r="M241" s="35"/>
      <c r="N241" s="35"/>
      <c r="O241" s="4"/>
      <c r="P241" s="35"/>
      <c r="Q241" s="35"/>
      <c r="R241" s="35"/>
      <c r="S241" s="12"/>
      <c r="T241" s="12"/>
      <c r="U241" s="12"/>
      <c r="X241" s="25" t="s">
        <v>336</v>
      </c>
      <c r="Y241" s="25" t="s">
        <v>337</v>
      </c>
      <c r="Z241" s="25" t="s">
        <v>524</v>
      </c>
      <c r="AA241" s="25" t="s">
        <v>6</v>
      </c>
      <c r="AB241" s="25"/>
    </row>
    <row r="242" spans="1:28" s="14" customFormat="1" x14ac:dyDescent="0.3">
      <c r="A242" s="11"/>
      <c r="B242" s="11" t="s">
        <v>1806</v>
      </c>
      <c r="C242" s="11" t="s">
        <v>1807</v>
      </c>
      <c r="D242" s="11" t="s">
        <v>556</v>
      </c>
      <c r="E242" s="53">
        <v>0.499</v>
      </c>
      <c r="F242" s="35"/>
      <c r="G242" s="53">
        <v>0.499</v>
      </c>
      <c r="H242" s="35"/>
      <c r="I242" s="35" t="str">
        <f>IF(AND(ISNUMBER(I243),ISNUMBER(I244)), I243/I244, "")</f>
        <v/>
      </c>
      <c r="J242" s="35"/>
      <c r="K242" s="35" t="str">
        <f>IF(AND(ISNUMBER(K243),ISNUMBER(K244)), K243/K244, "")</f>
        <v/>
      </c>
      <c r="L242" s="35"/>
      <c r="M242" s="35" t="str">
        <f>IF(AND(ISNUMBER(M243),ISNUMBER(M244)), M243/M244, "")</f>
        <v/>
      </c>
      <c r="N242" s="3"/>
      <c r="O242" s="5">
        <f>IF(AND(ISNUMBER(O243),ISNUMBER(O244)), O243/O244, "")</f>
        <v>1.6628559551028892</v>
      </c>
      <c r="P242" s="12"/>
      <c r="Q242" s="12"/>
      <c r="R242" s="12"/>
      <c r="S242" s="12"/>
      <c r="T242" s="12"/>
      <c r="U242" s="12"/>
      <c r="X242" s="25" t="s">
        <v>338</v>
      </c>
      <c r="Y242" s="25" t="s">
        <v>339</v>
      </c>
      <c r="Z242" s="25" t="s">
        <v>3758</v>
      </c>
      <c r="AA242" s="25" t="s">
        <v>39</v>
      </c>
      <c r="AB242" s="25"/>
    </row>
    <row r="243" spans="1:28" s="14" customFormat="1" x14ac:dyDescent="0.3">
      <c r="A243" s="13"/>
      <c r="B243" s="13" t="s">
        <v>1814</v>
      </c>
      <c r="C243" s="13" t="s">
        <v>1815</v>
      </c>
      <c r="D243" s="13" t="s">
        <v>556</v>
      </c>
      <c r="E243" s="35"/>
      <c r="F243" s="35"/>
      <c r="G243" s="35"/>
      <c r="H243" s="35"/>
      <c r="I243" s="35"/>
      <c r="J243" s="35"/>
      <c r="K243" s="35"/>
      <c r="L243" s="35"/>
      <c r="M243" s="35"/>
      <c r="N243" s="35"/>
      <c r="O243" s="4">
        <v>1600</v>
      </c>
      <c r="P243" s="35"/>
      <c r="Q243" s="35"/>
      <c r="R243" s="35"/>
      <c r="S243" s="12"/>
      <c r="T243" s="12"/>
      <c r="U243" s="12"/>
      <c r="X243" s="25" t="s">
        <v>340</v>
      </c>
      <c r="Y243" s="25" t="s">
        <v>341</v>
      </c>
      <c r="Z243" s="25" t="s">
        <v>524</v>
      </c>
      <c r="AA243" s="25" t="s">
        <v>16</v>
      </c>
      <c r="AB243" s="25"/>
    </row>
    <row r="244" spans="1:28" s="14" customFormat="1" x14ac:dyDescent="0.3">
      <c r="A244" s="13"/>
      <c r="B244" s="13" t="s">
        <v>1819</v>
      </c>
      <c r="C244" s="13" t="s">
        <v>1820</v>
      </c>
      <c r="D244" s="13" t="s">
        <v>556</v>
      </c>
      <c r="E244" s="35"/>
      <c r="F244" s="35"/>
      <c r="G244" s="35"/>
      <c r="H244" s="35"/>
      <c r="I244" s="35"/>
      <c r="J244" s="35"/>
      <c r="K244" s="35"/>
      <c r="L244" s="35"/>
      <c r="M244" s="35"/>
      <c r="N244" s="35"/>
      <c r="O244" s="4">
        <v>962.2</v>
      </c>
      <c r="P244" s="35"/>
      <c r="Q244" s="35"/>
      <c r="R244" s="35"/>
      <c r="S244" s="12"/>
      <c r="T244" s="12"/>
      <c r="U244" s="12"/>
      <c r="X244" s="25" t="s">
        <v>342</v>
      </c>
      <c r="Y244" s="25" t="s">
        <v>343</v>
      </c>
      <c r="Z244" s="25" t="s">
        <v>524</v>
      </c>
      <c r="AA244" s="25" t="s">
        <v>26</v>
      </c>
      <c r="AB244" s="25"/>
    </row>
    <row r="245" spans="1:28" s="14" customFormat="1" x14ac:dyDescent="0.3">
      <c r="A245" s="11"/>
      <c r="B245" s="11" t="s">
        <v>2301</v>
      </c>
      <c r="C245" s="11" t="s">
        <v>2302</v>
      </c>
      <c r="D245" s="11" t="s">
        <v>556</v>
      </c>
      <c r="E245" s="3"/>
      <c r="F245" s="35"/>
      <c r="G245" s="3"/>
      <c r="H245" s="35"/>
      <c r="I245" s="35" t="str">
        <f>IF(AND(ISNUMBER(I246),ISNUMBER(I247)), I246/(I246+I247), "")</f>
        <v/>
      </c>
      <c r="J245" s="35"/>
      <c r="K245" s="35" t="str">
        <f>IF(AND(ISNUMBER(K246),ISNUMBER(K247)), K246/(K246+K247), "")</f>
        <v/>
      </c>
      <c r="L245" s="35"/>
      <c r="M245" s="35" t="str">
        <f>IF(AND(ISNUMBER(M246),ISNUMBER(M247)), M246/(M246+M247), "")</f>
        <v/>
      </c>
      <c r="N245" s="3"/>
      <c r="O245" s="5" t="str">
        <f>IF(AND(ISNUMBER(O246),ISNUMBER(O247)), O246/(O246+O247), "")</f>
        <v/>
      </c>
      <c r="P245" s="12"/>
      <c r="Q245" s="12"/>
      <c r="R245" s="12"/>
      <c r="S245" s="12"/>
      <c r="T245" s="12"/>
      <c r="U245" s="12"/>
      <c r="X245" s="25" t="s">
        <v>500</v>
      </c>
      <c r="Y245" s="25" t="s">
        <v>501</v>
      </c>
      <c r="Z245" s="25" t="s">
        <v>525</v>
      </c>
      <c r="AA245" s="25" t="s">
        <v>16</v>
      </c>
      <c r="AB245" s="25"/>
    </row>
    <row r="246" spans="1:28" s="14" customFormat="1" x14ac:dyDescent="0.3">
      <c r="A246" s="13"/>
      <c r="B246" s="13" t="s">
        <v>2308</v>
      </c>
      <c r="C246" s="13" t="s">
        <v>2309</v>
      </c>
      <c r="D246" s="13" t="s">
        <v>556</v>
      </c>
      <c r="E246" s="35"/>
      <c r="F246" s="35"/>
      <c r="G246" s="35"/>
      <c r="H246" s="35"/>
      <c r="I246" s="35"/>
      <c r="J246" s="35"/>
      <c r="K246" s="35"/>
      <c r="L246" s="35"/>
      <c r="M246" s="35"/>
      <c r="N246" s="35"/>
      <c r="O246" s="4" t="s">
        <v>5019</v>
      </c>
      <c r="P246" s="35"/>
      <c r="Q246" s="35"/>
      <c r="R246" s="35"/>
      <c r="S246" s="12"/>
      <c r="T246" s="12"/>
      <c r="U246" s="12"/>
      <c r="X246" s="25" t="s">
        <v>344</v>
      </c>
      <c r="Y246" s="25" t="s">
        <v>345</v>
      </c>
      <c r="Z246" s="25" t="s">
        <v>525</v>
      </c>
      <c r="AA246" s="25" t="s">
        <v>89</v>
      </c>
      <c r="AB246" s="25"/>
    </row>
    <row r="247" spans="1:28" s="14" customFormat="1" x14ac:dyDescent="0.3">
      <c r="A247" s="13"/>
      <c r="B247" s="13" t="s">
        <v>2313</v>
      </c>
      <c r="C247" s="13" t="s">
        <v>2314</v>
      </c>
      <c r="D247" s="13" t="s">
        <v>556</v>
      </c>
      <c r="E247" s="35"/>
      <c r="F247" s="35"/>
      <c r="G247" s="35"/>
      <c r="H247" s="35"/>
      <c r="I247" s="35"/>
      <c r="J247" s="35"/>
      <c r="K247" s="35"/>
      <c r="L247" s="35"/>
      <c r="M247" s="35"/>
      <c r="N247" s="35"/>
      <c r="O247" s="4" t="s">
        <v>5019</v>
      </c>
      <c r="P247" s="35"/>
      <c r="Q247" s="35"/>
      <c r="R247" s="35"/>
      <c r="S247" s="12"/>
      <c r="T247" s="12"/>
      <c r="U247" s="12"/>
      <c r="X247" s="25" t="s">
        <v>346</v>
      </c>
      <c r="Y247" s="25" t="s">
        <v>347</v>
      </c>
      <c r="Z247" s="25" t="s">
        <v>525</v>
      </c>
      <c r="AA247" s="25" t="s">
        <v>23</v>
      </c>
      <c r="AB247" s="25"/>
    </row>
    <row r="248" spans="1:28" s="14" customFormat="1" x14ac:dyDescent="0.3">
      <c r="A248" s="11"/>
      <c r="B248" s="11" t="s">
        <v>2936</v>
      </c>
      <c r="C248" s="11" t="s">
        <v>2937</v>
      </c>
      <c r="D248" s="11" t="s">
        <v>556</v>
      </c>
      <c r="E248" s="3">
        <v>32</v>
      </c>
      <c r="F248" s="35"/>
      <c r="G248" s="3">
        <v>32</v>
      </c>
      <c r="H248" s="35"/>
      <c r="I248" s="35" t="str">
        <f>IF(AND(ISNUMBER(I249),ISNUMBER(I250)), I249/I250, "")</f>
        <v/>
      </c>
      <c r="J248" s="35"/>
      <c r="K248" s="35" t="str">
        <f>IF(AND(ISNUMBER(K249),ISNUMBER(K250)), K249/K250, "")</f>
        <v/>
      </c>
      <c r="L248" s="35"/>
      <c r="M248" s="35" t="str">
        <f>IF(AND(ISNUMBER(M249),ISNUMBER(M250)), M249/M250, "")</f>
        <v/>
      </c>
      <c r="N248" s="3"/>
      <c r="O248" s="5">
        <f>IF(AND(ISNUMBER(O249),ISNUMBER(O250)), O249/O250, "")</f>
        <v>1</v>
      </c>
      <c r="P248" s="12"/>
      <c r="Q248" s="12"/>
      <c r="R248" s="12"/>
      <c r="S248" s="12"/>
      <c r="T248" s="12"/>
      <c r="U248" s="12"/>
      <c r="X248" s="25" t="s">
        <v>348</v>
      </c>
      <c r="Y248" s="25" t="s">
        <v>349</v>
      </c>
      <c r="Z248" s="25" t="s">
        <v>524</v>
      </c>
      <c r="AA248" s="25" t="s">
        <v>16</v>
      </c>
      <c r="AB248" s="25"/>
    </row>
    <row r="249" spans="1:28" s="14" customFormat="1" x14ac:dyDescent="0.3">
      <c r="A249" s="13"/>
      <c r="B249" s="13" t="s">
        <v>2943</v>
      </c>
      <c r="C249" s="13" t="s">
        <v>2944</v>
      </c>
      <c r="D249" s="13" t="s">
        <v>556</v>
      </c>
      <c r="E249" s="35"/>
      <c r="F249" s="35"/>
      <c r="G249" s="35"/>
      <c r="H249" s="35"/>
      <c r="I249" s="35"/>
      <c r="J249" s="35"/>
      <c r="K249" s="35"/>
      <c r="L249" s="35"/>
      <c r="M249" s="35"/>
      <c r="N249" s="35"/>
      <c r="O249" s="4">
        <v>32</v>
      </c>
      <c r="P249" s="35"/>
      <c r="Q249" s="35"/>
      <c r="R249" s="35"/>
      <c r="S249" s="12"/>
      <c r="T249" s="12"/>
      <c r="U249" s="12"/>
      <c r="X249" s="25" t="s">
        <v>350</v>
      </c>
      <c r="Y249" s="25" t="s">
        <v>351</v>
      </c>
      <c r="Z249" s="25" t="s">
        <v>524</v>
      </c>
      <c r="AA249" s="25" t="s">
        <v>62</v>
      </c>
      <c r="AB249" s="25"/>
    </row>
    <row r="250" spans="1:28" s="14" customFormat="1" x14ac:dyDescent="0.3">
      <c r="A250" s="13"/>
      <c r="B250" s="13" t="s">
        <v>2948</v>
      </c>
      <c r="C250" s="13" t="s">
        <v>2949</v>
      </c>
      <c r="D250" s="13" t="s">
        <v>556</v>
      </c>
      <c r="E250" s="35"/>
      <c r="F250" s="35"/>
      <c r="G250" s="35"/>
      <c r="H250" s="35"/>
      <c r="I250" s="35"/>
      <c r="J250" s="35"/>
      <c r="K250" s="35"/>
      <c r="L250" s="35"/>
      <c r="M250" s="35"/>
      <c r="N250" s="35"/>
      <c r="O250" s="4">
        <v>32</v>
      </c>
      <c r="P250" s="35"/>
      <c r="Q250" s="35"/>
      <c r="R250" s="35"/>
      <c r="S250" s="12"/>
      <c r="T250" s="12"/>
      <c r="U250" s="12"/>
      <c r="X250" s="25" t="s">
        <v>352</v>
      </c>
      <c r="Y250" s="25" t="s">
        <v>353</v>
      </c>
      <c r="Z250" s="25" t="s">
        <v>524</v>
      </c>
      <c r="AA250" s="25" t="s">
        <v>6</v>
      </c>
      <c r="AB250" s="25"/>
    </row>
    <row r="251" spans="1:28" s="14" customFormat="1" x14ac:dyDescent="0.3">
      <c r="A251" s="11"/>
      <c r="B251" s="11" t="s">
        <v>3196</v>
      </c>
      <c r="C251" s="11" t="s">
        <v>3197</v>
      </c>
      <c r="D251" s="11" t="s">
        <v>556</v>
      </c>
      <c r="E251" s="3"/>
      <c r="F251" s="35"/>
      <c r="G251" s="3"/>
      <c r="H251" s="35"/>
      <c r="I251" s="35" t="str">
        <f>IF(AND(ISNUMBER(I252),ISNUMBER(I253),ISNUMBER(I254),ISNUMBER(I255),ISNUMBER(I256),ISNUMBER(I257),ISNUMBER(I258),ISNUMBER(I259)), I252+I253-I254-I255-I256-I257-I258-I259, "")</f>
        <v/>
      </c>
      <c r="J251" s="35"/>
      <c r="K251" s="35" t="str">
        <f>IF(AND(ISNUMBER(K252),ISNUMBER(K253),ISNUMBER(K254),ISNUMBER(K255),ISNUMBER(K256),ISNUMBER(K257),ISNUMBER(K258),ISNUMBER(K259)), K252+K253-K254-K255-K256-K257-K258-K259, "")</f>
        <v/>
      </c>
      <c r="L251" s="35"/>
      <c r="M251" s="35" t="str">
        <f>IF(AND(ISNUMBER(M252),ISNUMBER(M253),ISNUMBER(M254),ISNUMBER(M255),ISNUMBER(M256),ISNUMBER(M257),ISNUMBER(M258),ISNUMBER(M259)), M252+M253-M254-M255-M256-M257-M258-M259, "")</f>
        <v/>
      </c>
      <c r="N251" s="3"/>
      <c r="O251" s="5">
        <f>IF(AND(ISNUMBER(O252),ISNUMBER(O253),ISNUMBER(O254),ISNUMBER(O255),ISNUMBER(O256),ISNUMBER(O257),ISNUMBER(O258),ISNUMBER(O259)), O252+O253-O254-O255-O256-O257-O258-O259, "")</f>
        <v>-1028276044</v>
      </c>
      <c r="P251" s="12"/>
      <c r="Q251" s="12"/>
      <c r="R251" s="12"/>
      <c r="S251" s="12"/>
      <c r="T251" s="12"/>
      <c r="U251" s="12"/>
      <c r="X251" s="25" t="s">
        <v>354</v>
      </c>
      <c r="Y251" s="25" t="s">
        <v>355</v>
      </c>
      <c r="Z251" s="25" t="s">
        <v>524</v>
      </c>
      <c r="AA251" s="25" t="s">
        <v>6</v>
      </c>
      <c r="AB251" s="25"/>
    </row>
    <row r="252" spans="1:28" s="14" customFormat="1" x14ac:dyDescent="0.3">
      <c r="A252" s="13"/>
      <c r="B252" s="13" t="s">
        <v>3202</v>
      </c>
      <c r="C252" s="13" t="s">
        <v>3203</v>
      </c>
      <c r="D252" s="13" t="s">
        <v>556</v>
      </c>
      <c r="E252" s="35"/>
      <c r="F252" s="35"/>
      <c r="G252" s="35"/>
      <c r="H252" s="35"/>
      <c r="I252" s="35"/>
      <c r="J252" s="35"/>
      <c r="K252" s="35"/>
      <c r="L252" s="35"/>
      <c r="M252" s="35"/>
      <c r="N252" s="35"/>
      <c r="O252" s="4">
        <v>359462681</v>
      </c>
      <c r="P252" s="35"/>
      <c r="Q252" s="35"/>
      <c r="R252" s="35"/>
      <c r="S252" s="12"/>
      <c r="T252" s="12"/>
      <c r="U252" s="12"/>
      <c r="X252" s="25" t="s">
        <v>356</v>
      </c>
      <c r="Y252" s="25" t="s">
        <v>357</v>
      </c>
      <c r="Z252" s="25" t="s">
        <v>3758</v>
      </c>
      <c r="AA252" s="25" t="s">
        <v>6</v>
      </c>
      <c r="AB252" s="25"/>
    </row>
    <row r="253" spans="1:28" s="14" customFormat="1" x14ac:dyDescent="0.3">
      <c r="A253" s="13"/>
      <c r="B253" s="13" t="s">
        <v>3205</v>
      </c>
      <c r="C253" s="13" t="s">
        <v>3206</v>
      </c>
      <c r="D253" s="13" t="s">
        <v>556</v>
      </c>
      <c r="E253" s="35"/>
      <c r="F253" s="35"/>
      <c r="G253" s="35"/>
      <c r="H253" s="35"/>
      <c r="I253" s="35"/>
      <c r="J253" s="35"/>
      <c r="K253" s="35"/>
      <c r="L253" s="35"/>
      <c r="M253" s="35"/>
      <c r="N253" s="35"/>
      <c r="O253" s="4">
        <v>952827413</v>
      </c>
      <c r="P253" s="35"/>
      <c r="Q253" s="35"/>
      <c r="R253" s="35"/>
      <c r="S253" s="12"/>
      <c r="T253" s="12"/>
      <c r="U253" s="12"/>
      <c r="X253" s="25" t="s">
        <v>358</v>
      </c>
      <c r="Y253" s="25" t="s">
        <v>359</v>
      </c>
      <c r="Z253" s="25" t="s">
        <v>3758</v>
      </c>
      <c r="AA253" s="25" t="s">
        <v>26</v>
      </c>
      <c r="AB253" s="25"/>
    </row>
    <row r="254" spans="1:28" s="14" customFormat="1" x14ac:dyDescent="0.3">
      <c r="A254" s="13"/>
      <c r="B254" s="13" t="s">
        <v>3208</v>
      </c>
      <c r="C254" s="13" t="s">
        <v>3209</v>
      </c>
      <c r="D254" s="13" t="s">
        <v>556</v>
      </c>
      <c r="E254" s="35"/>
      <c r="F254" s="35"/>
      <c r="G254" s="35"/>
      <c r="H254" s="35"/>
      <c r="I254" s="35"/>
      <c r="J254" s="35"/>
      <c r="K254" s="35"/>
      <c r="L254" s="35"/>
      <c r="M254" s="35"/>
      <c r="N254" s="35"/>
      <c r="O254" s="4">
        <v>3025</v>
      </c>
      <c r="P254" s="35"/>
      <c r="Q254" s="35"/>
      <c r="R254" s="35"/>
      <c r="S254" s="12"/>
      <c r="T254" s="12"/>
      <c r="U254" s="12"/>
      <c r="X254" s="25" t="s">
        <v>502</v>
      </c>
      <c r="Y254" s="25" t="s">
        <v>503</v>
      </c>
      <c r="Z254" s="25" t="s">
        <v>3758</v>
      </c>
      <c r="AA254" s="25" t="s">
        <v>442</v>
      </c>
      <c r="AB254" s="25"/>
    </row>
    <row r="255" spans="1:28" s="14" customFormat="1" x14ac:dyDescent="0.3">
      <c r="A255" s="13"/>
      <c r="B255" s="13" t="s">
        <v>3211</v>
      </c>
      <c r="C255" s="13" t="s">
        <v>3212</v>
      </c>
      <c r="D255" s="13" t="s">
        <v>556</v>
      </c>
      <c r="E255" s="35"/>
      <c r="F255" s="35"/>
      <c r="G255" s="35"/>
      <c r="H255" s="35"/>
      <c r="I255" s="35"/>
      <c r="J255" s="35"/>
      <c r="K255" s="35"/>
      <c r="L255" s="35"/>
      <c r="M255" s="35"/>
      <c r="N255" s="35"/>
      <c r="O255" s="4">
        <v>437822</v>
      </c>
      <c r="P255" s="35"/>
      <c r="Q255" s="35"/>
      <c r="R255" s="35"/>
      <c r="S255" s="12"/>
      <c r="T255" s="12"/>
      <c r="U255" s="12"/>
      <c r="X255" s="25" t="s">
        <v>360</v>
      </c>
      <c r="Y255" s="25" t="s">
        <v>361</v>
      </c>
      <c r="Z255" s="25" t="s">
        <v>524</v>
      </c>
      <c r="AA255" s="25" t="s">
        <v>16</v>
      </c>
      <c r="AB255" s="25"/>
    </row>
    <row r="256" spans="1:28" s="14" customFormat="1" x14ac:dyDescent="0.3">
      <c r="A256" s="13"/>
      <c r="B256" s="13" t="s">
        <v>3214</v>
      </c>
      <c r="C256" s="13" t="s">
        <v>3215</v>
      </c>
      <c r="D256" s="13" t="s">
        <v>556</v>
      </c>
      <c r="E256" s="35"/>
      <c r="F256" s="35"/>
      <c r="G256" s="35"/>
      <c r="H256" s="35"/>
      <c r="I256" s="35"/>
      <c r="J256" s="35"/>
      <c r="K256" s="35"/>
      <c r="L256" s="35"/>
      <c r="M256" s="35"/>
      <c r="N256" s="35"/>
      <c r="O256" s="4">
        <v>96830772</v>
      </c>
      <c r="P256" s="35"/>
      <c r="Q256" s="35"/>
      <c r="R256" s="35"/>
      <c r="S256" s="12"/>
      <c r="T256" s="12"/>
      <c r="U256" s="12"/>
      <c r="X256" s="25" t="s">
        <v>362</v>
      </c>
      <c r="Y256" s="25" t="s">
        <v>363</v>
      </c>
      <c r="Z256" s="25" t="s">
        <v>524</v>
      </c>
      <c r="AA256" s="25" t="s">
        <v>26</v>
      </c>
      <c r="AB256" s="25"/>
    </row>
    <row r="257" spans="1:28" s="14" customFormat="1" x14ac:dyDescent="0.3">
      <c r="A257" s="13"/>
      <c r="B257" s="13" t="s">
        <v>3217</v>
      </c>
      <c r="C257" s="13" t="s">
        <v>3218</v>
      </c>
      <c r="D257" s="13" t="s">
        <v>556</v>
      </c>
      <c r="E257" s="35"/>
      <c r="F257" s="35"/>
      <c r="G257" s="35"/>
      <c r="H257" s="35"/>
      <c r="I257" s="35"/>
      <c r="J257" s="35"/>
      <c r="K257" s="35"/>
      <c r="L257" s="35"/>
      <c r="M257" s="35"/>
      <c r="N257" s="35"/>
      <c r="O257" s="4">
        <v>0</v>
      </c>
      <c r="P257" s="35"/>
      <c r="Q257" s="35"/>
      <c r="R257" s="35"/>
      <c r="S257" s="12"/>
      <c r="T257" s="12"/>
      <c r="U257" s="12"/>
      <c r="X257" s="25" t="s">
        <v>364</v>
      </c>
      <c r="Y257" s="25" t="s">
        <v>365</v>
      </c>
      <c r="Z257" s="25" t="s">
        <v>524</v>
      </c>
      <c r="AA257" s="25" t="s">
        <v>26</v>
      </c>
      <c r="AB257" s="25"/>
    </row>
    <row r="258" spans="1:28" s="14" customFormat="1" x14ac:dyDescent="0.3">
      <c r="A258" s="13"/>
      <c r="B258" s="13" t="s">
        <v>3220</v>
      </c>
      <c r="C258" s="13" t="s">
        <v>3221</v>
      </c>
      <c r="D258" s="13" t="s">
        <v>556</v>
      </c>
      <c r="E258" s="35"/>
      <c r="F258" s="35"/>
      <c r="G258" s="35"/>
      <c r="H258" s="35"/>
      <c r="I258" s="35"/>
      <c r="J258" s="35"/>
      <c r="K258" s="35"/>
      <c r="L258" s="35"/>
      <c r="M258" s="35"/>
      <c r="N258" s="35"/>
      <c r="O258" s="4">
        <v>952827413</v>
      </c>
      <c r="P258" s="35"/>
      <c r="Q258" s="35"/>
      <c r="R258" s="35"/>
      <c r="S258" s="12"/>
      <c r="T258" s="12"/>
      <c r="U258" s="12"/>
      <c r="X258" s="25" t="s">
        <v>504</v>
      </c>
      <c r="Y258" s="25" t="s">
        <v>505</v>
      </c>
      <c r="Z258" s="25" t="s">
        <v>524</v>
      </c>
      <c r="AA258" s="25" t="s">
        <v>442</v>
      </c>
      <c r="AB258" s="25"/>
    </row>
    <row r="259" spans="1:28" s="14" customFormat="1" x14ac:dyDescent="0.3">
      <c r="A259" s="13"/>
      <c r="B259" s="13" t="s">
        <v>3223</v>
      </c>
      <c r="C259" s="13" t="s">
        <v>3224</v>
      </c>
      <c r="D259" s="13" t="s">
        <v>556</v>
      </c>
      <c r="E259" s="35"/>
      <c r="F259" s="35"/>
      <c r="G259" s="35"/>
      <c r="H259" s="35"/>
      <c r="I259" s="35"/>
      <c r="J259" s="35"/>
      <c r="K259" s="35"/>
      <c r="L259" s="35"/>
      <c r="M259" s="35"/>
      <c r="N259" s="35"/>
      <c r="O259" s="4">
        <v>1290467106</v>
      </c>
      <c r="P259" s="35"/>
      <c r="Q259" s="35"/>
      <c r="R259" s="35"/>
      <c r="S259" s="12"/>
      <c r="T259" s="12"/>
      <c r="U259" s="12"/>
      <c r="X259" s="25" t="s">
        <v>366</v>
      </c>
      <c r="Y259" s="25" t="s">
        <v>367</v>
      </c>
      <c r="Z259" s="25" t="s">
        <v>524</v>
      </c>
      <c r="AA259" s="25" t="s">
        <v>23</v>
      </c>
      <c r="AB259" s="25"/>
    </row>
    <row r="260" spans="1:28" s="14" customFormat="1" x14ac:dyDescent="0.3">
      <c r="A260" s="11"/>
      <c r="B260" s="11" t="s">
        <v>3261</v>
      </c>
      <c r="C260" s="11" t="s">
        <v>3262</v>
      </c>
      <c r="D260" s="11" t="s">
        <v>556</v>
      </c>
      <c r="E260" s="3">
        <v>0</v>
      </c>
      <c r="F260" s="35"/>
      <c r="G260" s="3">
        <v>0</v>
      </c>
      <c r="H260" s="35"/>
      <c r="I260" s="35" t="str">
        <f>IF(AND(ISNUMBER(I261),ISNUMBER(I262)), I261/I262, "")</f>
        <v/>
      </c>
      <c r="J260" s="35"/>
      <c r="K260" s="35" t="str">
        <f>IF(AND(ISNUMBER(K261),ISNUMBER(K262)), K261/K262, "")</f>
        <v/>
      </c>
      <c r="L260" s="35"/>
      <c r="M260" s="35" t="str">
        <f>IF(AND(ISNUMBER(M261),ISNUMBER(M262)), M261/M262, "")</f>
        <v/>
      </c>
      <c r="N260" s="3"/>
      <c r="O260" s="5">
        <f>IF(AND(ISNUMBER(O261),ISNUMBER(O262)), O261/O262, "")</f>
        <v>6.4520958278553771</v>
      </c>
      <c r="P260" s="12"/>
      <c r="Q260" s="12"/>
      <c r="R260" s="12"/>
      <c r="S260" s="12"/>
      <c r="T260" s="12"/>
      <c r="U260" s="12"/>
      <c r="X260" s="25" t="s">
        <v>368</v>
      </c>
      <c r="Y260" s="25" t="s">
        <v>369</v>
      </c>
      <c r="Z260" s="25" t="s">
        <v>525</v>
      </c>
      <c r="AA260" s="25" t="s">
        <v>62</v>
      </c>
      <c r="AB260" s="25"/>
    </row>
    <row r="261" spans="1:28" s="14" customFormat="1" x14ac:dyDescent="0.3">
      <c r="A261" s="13"/>
      <c r="B261" s="13" t="s">
        <v>3268</v>
      </c>
      <c r="C261" s="13" t="s">
        <v>3269</v>
      </c>
      <c r="D261" s="13" t="s">
        <v>556</v>
      </c>
      <c r="E261" s="35"/>
      <c r="F261" s="35"/>
      <c r="G261" s="35"/>
      <c r="H261" s="35"/>
      <c r="I261" s="35"/>
      <c r="J261" s="35"/>
      <c r="K261" s="35"/>
      <c r="L261" s="35"/>
      <c r="M261" s="35"/>
      <c r="N261" s="35"/>
      <c r="O261" s="4">
        <v>489088562</v>
      </c>
      <c r="P261" s="35"/>
      <c r="Q261" s="35"/>
      <c r="R261" s="35"/>
      <c r="S261" s="12"/>
      <c r="T261" s="12"/>
      <c r="U261" s="12"/>
      <c r="X261" s="25" t="s">
        <v>370</v>
      </c>
      <c r="Y261" s="25" t="s">
        <v>371</v>
      </c>
      <c r="Z261" s="25" t="s">
        <v>524</v>
      </c>
      <c r="AA261" s="25" t="s">
        <v>26</v>
      </c>
      <c r="AB261" s="25"/>
    </row>
    <row r="262" spans="1:28" s="14" customFormat="1" x14ac:dyDescent="0.3">
      <c r="A262" s="13"/>
      <c r="B262" s="13" t="s">
        <v>3271</v>
      </c>
      <c r="C262" s="13" t="s">
        <v>3272</v>
      </c>
      <c r="D262" s="13" t="s">
        <v>556</v>
      </c>
      <c r="E262" s="35"/>
      <c r="F262" s="35"/>
      <c r="G262" s="35"/>
      <c r="H262" s="35"/>
      <c r="I262" s="35"/>
      <c r="J262" s="35"/>
      <c r="K262" s="35"/>
      <c r="L262" s="35"/>
      <c r="M262" s="35"/>
      <c r="N262" s="35"/>
      <c r="O262" s="4">
        <v>75803053</v>
      </c>
      <c r="P262" s="35"/>
      <c r="Q262" s="35"/>
      <c r="R262" s="35"/>
      <c r="S262" s="12"/>
      <c r="T262" s="12"/>
      <c r="U262" s="12"/>
      <c r="X262" s="25" t="s">
        <v>372</v>
      </c>
      <c r="Y262" s="25" t="s">
        <v>373</v>
      </c>
      <c r="Z262" s="25" t="s">
        <v>524</v>
      </c>
      <c r="AA262" s="25" t="s">
        <v>6</v>
      </c>
      <c r="AB262" s="25"/>
    </row>
    <row r="263" spans="1:28" s="14" customFormat="1" ht="28.8" x14ac:dyDescent="0.3">
      <c r="A263" s="11"/>
      <c r="B263" s="11" t="s">
        <v>3322</v>
      </c>
      <c r="C263" s="11" t="s">
        <v>3323</v>
      </c>
      <c r="D263" s="11" t="s">
        <v>556</v>
      </c>
      <c r="E263" s="3">
        <v>1500</v>
      </c>
      <c r="F263" s="35"/>
      <c r="G263" s="3">
        <v>350</v>
      </c>
      <c r="H263" s="35"/>
      <c r="I263" s="35" t="str">
        <f>IF(AND(ISNUMBER(I264),ISNUMBER(I265),ISNUMBER(I266),ISNUMBER(I267)), (I264+I265+I266)/I267, "")</f>
        <v/>
      </c>
      <c r="J263" s="35"/>
      <c r="K263" s="35" t="str">
        <f>IF(AND(ISNUMBER(K264),ISNUMBER(K265),ISNUMBER(K266),ISNUMBER(K267)), (K264+K265+K266)/K267, "")</f>
        <v/>
      </c>
      <c r="L263" s="35"/>
      <c r="M263" s="35" t="str">
        <f>IF(AND(ISNUMBER(M264),ISNUMBER(M265),ISNUMBER(M266),ISNUMBER(M267)), (M264+M265+M266)/M267, "")</f>
        <v/>
      </c>
      <c r="N263" s="3"/>
      <c r="O263" s="5">
        <f>IF(AND(ISNUMBER(O264),ISNUMBER(O265),ISNUMBER(O266),ISNUMBER(O267)), (O264+O265+O266)/O267, "")</f>
        <v>1.4193586348515426E-2</v>
      </c>
      <c r="P263" s="12"/>
      <c r="Q263" s="12"/>
      <c r="R263" s="12"/>
      <c r="S263" s="12"/>
      <c r="T263" s="12"/>
      <c r="U263" s="12"/>
      <c r="X263" s="25" t="s">
        <v>506</v>
      </c>
      <c r="Y263" s="25" t="s">
        <v>507</v>
      </c>
      <c r="Z263" s="25" t="s">
        <v>524</v>
      </c>
      <c r="AA263" s="25" t="s">
        <v>442</v>
      </c>
      <c r="AB263" s="25"/>
    </row>
    <row r="264" spans="1:28" s="14" customFormat="1" x14ac:dyDescent="0.3">
      <c r="A264" s="13"/>
      <c r="B264" s="13" t="s">
        <v>3327</v>
      </c>
      <c r="C264" s="13" t="s">
        <v>3328</v>
      </c>
      <c r="D264" s="13" t="s">
        <v>556</v>
      </c>
      <c r="E264" s="35"/>
      <c r="F264" s="35"/>
      <c r="G264" s="35"/>
      <c r="H264" s="35"/>
      <c r="I264" s="35"/>
      <c r="J264" s="35"/>
      <c r="K264" s="35"/>
      <c r="L264" s="35"/>
      <c r="M264" s="35"/>
      <c r="N264" s="35"/>
      <c r="O264" s="4">
        <v>5529945</v>
      </c>
      <c r="P264" s="35"/>
      <c r="Q264" s="35"/>
      <c r="R264" s="35"/>
      <c r="S264" s="12"/>
      <c r="T264" s="12"/>
      <c r="U264" s="12"/>
      <c r="X264" s="25" t="s">
        <v>374</v>
      </c>
      <c r="Y264" s="25" t="s">
        <v>375</v>
      </c>
      <c r="Z264" s="25" t="s">
        <v>524</v>
      </c>
      <c r="AA264" s="25" t="s">
        <v>62</v>
      </c>
      <c r="AB264" s="25"/>
    </row>
    <row r="265" spans="1:28" s="14" customFormat="1" x14ac:dyDescent="0.3">
      <c r="A265" s="13"/>
      <c r="B265" s="13" t="s">
        <v>3330</v>
      </c>
      <c r="C265" s="13" t="s">
        <v>3331</v>
      </c>
      <c r="D265" s="13" t="s">
        <v>556</v>
      </c>
      <c r="E265" s="35"/>
      <c r="F265" s="35"/>
      <c r="G265" s="35"/>
      <c r="H265" s="35"/>
      <c r="I265" s="35"/>
      <c r="J265" s="35"/>
      <c r="K265" s="35"/>
      <c r="L265" s="35"/>
      <c r="M265" s="35"/>
      <c r="N265" s="35"/>
      <c r="O265" s="4">
        <v>807</v>
      </c>
      <c r="P265" s="35"/>
      <c r="Q265" s="35"/>
      <c r="R265" s="35"/>
      <c r="S265" s="12"/>
      <c r="T265" s="12"/>
      <c r="U265" s="12"/>
      <c r="X265" s="25" t="s">
        <v>376</v>
      </c>
      <c r="Y265" s="25" t="s">
        <v>377</v>
      </c>
      <c r="Z265" s="25" t="s">
        <v>524</v>
      </c>
      <c r="AA265" s="25" t="s">
        <v>6</v>
      </c>
      <c r="AB265" s="25"/>
    </row>
    <row r="266" spans="1:28" s="14" customFormat="1" x14ac:dyDescent="0.3">
      <c r="A266" s="13"/>
      <c r="B266" s="13" t="s">
        <v>3333</v>
      </c>
      <c r="C266" s="13" t="s">
        <v>3334</v>
      </c>
      <c r="D266" s="13" t="s">
        <v>556</v>
      </c>
      <c r="E266" s="35"/>
      <c r="F266" s="35"/>
      <c r="G266" s="35"/>
      <c r="H266" s="35"/>
      <c r="I266" s="35"/>
      <c r="J266" s="35"/>
      <c r="K266" s="35"/>
      <c r="L266" s="35"/>
      <c r="M266" s="35"/>
      <c r="N266" s="35"/>
      <c r="O266" s="4">
        <v>0</v>
      </c>
      <c r="P266" s="35"/>
      <c r="Q266" s="35"/>
      <c r="R266" s="35"/>
      <c r="S266" s="12"/>
      <c r="T266" s="12"/>
      <c r="U266" s="12"/>
      <c r="X266" s="25" t="s">
        <v>378</v>
      </c>
      <c r="Y266" s="25" t="s">
        <v>379</v>
      </c>
      <c r="Z266" s="25" t="s">
        <v>524</v>
      </c>
      <c r="AA266" s="25" t="s">
        <v>39</v>
      </c>
      <c r="AB266" s="25"/>
    </row>
    <row r="267" spans="1:28" s="14" customFormat="1" x14ac:dyDescent="0.3">
      <c r="A267" s="13"/>
      <c r="B267" s="13" t="s">
        <v>3336</v>
      </c>
      <c r="C267" s="13" t="s">
        <v>3337</v>
      </c>
      <c r="D267" s="13" t="s">
        <v>556</v>
      </c>
      <c r="E267" s="35"/>
      <c r="F267" s="35"/>
      <c r="G267" s="35"/>
      <c r="H267" s="35"/>
      <c r="I267" s="35"/>
      <c r="J267" s="35"/>
      <c r="K267" s="35"/>
      <c r="L267" s="35"/>
      <c r="M267" s="35"/>
      <c r="N267" s="35"/>
      <c r="O267" s="4">
        <v>389665576</v>
      </c>
      <c r="P267" s="35"/>
      <c r="Q267" s="35"/>
      <c r="R267" s="35"/>
      <c r="S267" s="12"/>
      <c r="T267" s="12"/>
      <c r="U267" s="12"/>
      <c r="X267" s="25" t="s">
        <v>380</v>
      </c>
      <c r="Y267" s="25" t="s">
        <v>381</v>
      </c>
      <c r="Z267" s="25" t="s">
        <v>524</v>
      </c>
      <c r="AA267" s="25" t="s">
        <v>62</v>
      </c>
      <c r="AB267" s="25"/>
    </row>
    <row r="268" spans="1:28" s="14" customFormat="1" x14ac:dyDescent="0.3">
      <c r="A268" s="11"/>
      <c r="B268" s="11" t="s">
        <v>3416</v>
      </c>
      <c r="C268" s="11" t="s">
        <v>3417</v>
      </c>
      <c r="D268" s="11" t="s">
        <v>556</v>
      </c>
      <c r="E268" s="52">
        <v>0</v>
      </c>
      <c r="F268" s="35"/>
      <c r="G268" s="52">
        <v>0</v>
      </c>
      <c r="H268" s="35"/>
      <c r="I268" s="35" t="str">
        <f>IF(AND(ISNUMBER(I269),ISNUMBER(I270)), I269/I270, "")</f>
        <v/>
      </c>
      <c r="J268" s="35"/>
      <c r="K268" s="35" t="str">
        <f>IF(AND(ISNUMBER(K269),ISNUMBER(K270)), K269/K270, "")</f>
        <v/>
      </c>
      <c r="L268" s="35"/>
      <c r="M268" s="35" t="str">
        <f>IF(AND(ISNUMBER(M269),ISNUMBER(M270)), M269/M270, "")</f>
        <v/>
      </c>
      <c r="N268" s="3"/>
      <c r="O268" s="5">
        <f>IF(AND(ISNUMBER(O269),ISNUMBER(O270)), O269/O270, "")</f>
        <v>16.109627030465145</v>
      </c>
      <c r="P268" s="12"/>
      <c r="Q268" s="12"/>
      <c r="R268" s="12"/>
      <c r="S268" s="12"/>
      <c r="T268" s="12"/>
      <c r="U268" s="12"/>
      <c r="X268" s="25" t="s">
        <v>508</v>
      </c>
      <c r="Y268" s="25" t="s">
        <v>509</v>
      </c>
      <c r="Z268" s="25" t="s">
        <v>3758</v>
      </c>
      <c r="AA268" s="25" t="s">
        <v>23</v>
      </c>
      <c r="AB268" s="25"/>
    </row>
    <row r="269" spans="1:28" s="14" customFormat="1" x14ac:dyDescent="0.3">
      <c r="A269" s="13"/>
      <c r="B269" s="13" t="s">
        <v>3423</v>
      </c>
      <c r="C269" s="13" t="s">
        <v>3424</v>
      </c>
      <c r="D269" s="13" t="s">
        <v>556</v>
      </c>
      <c r="E269" s="35"/>
      <c r="F269" s="35"/>
      <c r="G269" s="35"/>
      <c r="H269" s="35"/>
      <c r="I269" s="35"/>
      <c r="J269" s="35"/>
      <c r="K269" s="35"/>
      <c r="L269" s="35"/>
      <c r="M269" s="35"/>
      <c r="N269" s="35"/>
      <c r="O269" s="4">
        <v>242769959</v>
      </c>
      <c r="P269" s="35"/>
      <c r="Q269" s="35"/>
      <c r="R269" s="35"/>
      <c r="S269" s="12"/>
      <c r="T269" s="12"/>
      <c r="U269" s="12"/>
      <c r="X269" s="25" t="s">
        <v>382</v>
      </c>
      <c r="Y269" s="25" t="s">
        <v>383</v>
      </c>
      <c r="Z269" s="25" t="s">
        <v>524</v>
      </c>
      <c r="AA269" s="25" t="s">
        <v>11</v>
      </c>
      <c r="AB269" s="25"/>
    </row>
    <row r="270" spans="1:28" s="14" customFormat="1" x14ac:dyDescent="0.3">
      <c r="A270" s="13"/>
      <c r="B270" s="13" t="s">
        <v>3426</v>
      </c>
      <c r="C270" s="13" t="s">
        <v>3427</v>
      </c>
      <c r="D270" s="13" t="s">
        <v>556</v>
      </c>
      <c r="E270" s="35"/>
      <c r="F270" s="35"/>
      <c r="G270" s="35"/>
      <c r="H270" s="35"/>
      <c r="I270" s="35"/>
      <c r="J270" s="35"/>
      <c r="K270" s="35"/>
      <c r="L270" s="35"/>
      <c r="M270" s="35"/>
      <c r="N270" s="35"/>
      <c r="O270" s="4">
        <v>15069868.380000001</v>
      </c>
      <c r="P270" s="35"/>
      <c r="Q270" s="35"/>
      <c r="R270" s="35"/>
      <c r="S270" s="12"/>
      <c r="T270" s="12"/>
      <c r="U270" s="12"/>
      <c r="X270" s="25" t="s">
        <v>384</v>
      </c>
      <c r="Y270" s="25" t="s">
        <v>385</v>
      </c>
      <c r="Z270" s="25" t="s">
        <v>524</v>
      </c>
      <c r="AA270" s="25" t="s">
        <v>6</v>
      </c>
      <c r="AB270" s="25"/>
    </row>
    <row r="271" spans="1:28" s="14" customFormat="1" x14ac:dyDescent="0.3">
      <c r="A271" s="11"/>
      <c r="B271" s="11" t="s">
        <v>3440</v>
      </c>
      <c r="C271" s="11" t="s">
        <v>3441</v>
      </c>
      <c r="D271" s="11" t="s">
        <v>556</v>
      </c>
      <c r="E271" s="52">
        <v>1</v>
      </c>
      <c r="F271" s="35"/>
      <c r="G271" s="52">
        <v>1</v>
      </c>
      <c r="H271" s="35"/>
      <c r="I271" s="35" t="str">
        <f>IF(AND(ISNUMBER(I272),ISNUMBER(I273)), I272/I273, "")</f>
        <v/>
      </c>
      <c r="J271" s="35"/>
      <c r="K271" s="35" t="str">
        <f>IF(AND(ISNUMBER(K272),ISNUMBER(K273)), K272/K273, "")</f>
        <v/>
      </c>
      <c r="L271" s="35"/>
      <c r="M271" s="35" t="str">
        <f>IF(AND(ISNUMBER(M272),ISNUMBER(M273)), M272/M273, "")</f>
        <v/>
      </c>
      <c r="N271" s="3"/>
      <c r="O271" s="5">
        <f>IF(AND(ISNUMBER(O272),ISNUMBER(O273)), O272/O273, "")</f>
        <v>0</v>
      </c>
      <c r="P271" s="12"/>
      <c r="Q271" s="12"/>
      <c r="R271" s="12"/>
      <c r="S271" s="12"/>
      <c r="T271" s="12"/>
      <c r="U271" s="12"/>
      <c r="X271" s="25" t="s">
        <v>510</v>
      </c>
      <c r="Y271" s="25" t="s">
        <v>511</v>
      </c>
      <c r="Z271" s="25" t="s">
        <v>525</v>
      </c>
      <c r="AA271" s="25" t="s">
        <v>11</v>
      </c>
      <c r="AB271" s="25"/>
    </row>
    <row r="272" spans="1:28" s="14" customFormat="1" x14ac:dyDescent="0.3">
      <c r="A272" s="13"/>
      <c r="B272" s="13" t="s">
        <v>3447</v>
      </c>
      <c r="C272" s="13" t="s">
        <v>3448</v>
      </c>
      <c r="D272" s="13" t="s">
        <v>556</v>
      </c>
      <c r="E272" s="35"/>
      <c r="F272" s="35"/>
      <c r="G272" s="35"/>
      <c r="H272" s="35"/>
      <c r="I272" s="35"/>
      <c r="J272" s="35"/>
      <c r="K272" s="35"/>
      <c r="L272" s="35"/>
      <c r="M272" s="35"/>
      <c r="N272" s="35"/>
      <c r="O272" s="4">
        <v>0</v>
      </c>
      <c r="P272" s="35"/>
      <c r="Q272" s="35"/>
      <c r="R272" s="35"/>
      <c r="S272" s="12"/>
      <c r="T272" s="12"/>
      <c r="U272" s="12"/>
      <c r="X272" s="25" t="s">
        <v>386</v>
      </c>
      <c r="Y272" s="25" t="s">
        <v>387</v>
      </c>
      <c r="Z272" s="25" t="s">
        <v>524</v>
      </c>
      <c r="AA272" s="25" t="s">
        <v>11</v>
      </c>
      <c r="AB272" s="25"/>
    </row>
    <row r="273" spans="1:28" s="14" customFormat="1" x14ac:dyDescent="0.3">
      <c r="A273" s="13"/>
      <c r="B273" s="13" t="s">
        <v>3450</v>
      </c>
      <c r="C273" s="13" t="s">
        <v>3427</v>
      </c>
      <c r="D273" s="13" t="s">
        <v>556</v>
      </c>
      <c r="E273" s="35"/>
      <c r="F273" s="35"/>
      <c r="G273" s="35"/>
      <c r="H273" s="35"/>
      <c r="I273" s="35"/>
      <c r="J273" s="35"/>
      <c r="K273" s="35"/>
      <c r="L273" s="35"/>
      <c r="M273" s="35"/>
      <c r="N273" s="35"/>
      <c r="O273" s="4">
        <v>15069868.380000001</v>
      </c>
      <c r="P273" s="35"/>
      <c r="Q273" s="35"/>
      <c r="R273" s="35"/>
      <c r="S273" s="12"/>
      <c r="T273" s="12"/>
      <c r="U273" s="12"/>
      <c r="X273" s="25" t="s">
        <v>512</v>
      </c>
      <c r="Y273" s="25" t="s">
        <v>513</v>
      </c>
      <c r="Z273" s="25" t="s">
        <v>524</v>
      </c>
      <c r="AA273" s="25" t="s">
        <v>11</v>
      </c>
      <c r="AB273" s="25"/>
    </row>
    <row r="274" spans="1:28" s="14" customFormat="1" x14ac:dyDescent="0.3">
      <c r="A274" s="11"/>
      <c r="B274" s="11" t="s">
        <v>3452</v>
      </c>
      <c r="C274" s="11" t="s">
        <v>3453</v>
      </c>
      <c r="D274" s="11" t="s">
        <v>556</v>
      </c>
      <c r="E274" s="3"/>
      <c r="F274" s="35"/>
      <c r="G274" s="3"/>
      <c r="H274" s="35"/>
      <c r="I274" s="35" t="str">
        <f>IF(AND(ISNUMBER(I275),ISNUMBER(I276),ISNUMBER(I277)), I275/(I276+I277), "")</f>
        <v/>
      </c>
      <c r="J274" s="35"/>
      <c r="K274" s="35" t="str">
        <f>IF(AND(ISNUMBER(K275),ISNUMBER(K276),ISNUMBER(K277)), K275/(K276+K277), "")</f>
        <v/>
      </c>
      <c r="L274" s="35"/>
      <c r="M274" s="35" t="str">
        <f>IF(AND(ISNUMBER(M275),ISNUMBER(M276),ISNUMBER(M277)), M275/(M276+M277), "")</f>
        <v/>
      </c>
      <c r="N274" s="3"/>
      <c r="O274" s="5" t="str">
        <f>IF(AND(ISNUMBER(O275),ISNUMBER(O277),ISNUMBER(#REF!)), O275/(O277+#REF!), "")</f>
        <v/>
      </c>
      <c r="P274" s="12"/>
      <c r="Q274" s="12"/>
      <c r="R274" s="12"/>
      <c r="S274" s="12"/>
      <c r="T274" s="12"/>
      <c r="U274" s="12"/>
      <c r="X274" s="25" t="s">
        <v>388</v>
      </c>
      <c r="Y274" s="25" t="s">
        <v>389</v>
      </c>
      <c r="Z274" s="25" t="s">
        <v>524</v>
      </c>
      <c r="AA274" s="25" t="s">
        <v>11</v>
      </c>
      <c r="AB274" s="25"/>
    </row>
    <row r="275" spans="1:28" s="14" customFormat="1" x14ac:dyDescent="0.3">
      <c r="A275" s="13"/>
      <c r="B275" s="13" t="s">
        <v>3457</v>
      </c>
      <c r="C275" s="13" t="s">
        <v>3458</v>
      </c>
      <c r="D275" s="13" t="s">
        <v>556</v>
      </c>
      <c r="E275" s="35"/>
      <c r="F275" s="35"/>
      <c r="G275" s="35"/>
      <c r="H275" s="35"/>
      <c r="I275" s="35"/>
      <c r="J275" s="35"/>
      <c r="K275" s="35"/>
      <c r="L275" s="35"/>
      <c r="M275" s="35"/>
      <c r="N275" s="35"/>
      <c r="O275" s="4">
        <v>0</v>
      </c>
      <c r="P275" s="35"/>
      <c r="Q275" s="35"/>
      <c r="R275" s="35"/>
      <c r="S275" s="12"/>
      <c r="T275" s="12"/>
      <c r="U275" s="12"/>
      <c r="X275" s="25" t="s">
        <v>390</v>
      </c>
      <c r="Y275" s="25" t="s">
        <v>391</v>
      </c>
      <c r="Z275" s="25" t="s">
        <v>525</v>
      </c>
      <c r="AA275" s="25" t="s">
        <v>11</v>
      </c>
      <c r="AB275" s="25"/>
    </row>
    <row r="276" spans="1:28" s="14" customFormat="1" x14ac:dyDescent="0.3">
      <c r="A276" s="13"/>
      <c r="B276" s="13" t="s">
        <v>3459</v>
      </c>
      <c r="C276" s="13" t="s">
        <v>3460</v>
      </c>
      <c r="D276" s="13" t="s">
        <v>556</v>
      </c>
      <c r="E276" s="35"/>
      <c r="F276" s="35"/>
      <c r="G276" s="35"/>
      <c r="H276" s="35"/>
      <c r="I276" s="35"/>
      <c r="J276" s="35"/>
      <c r="K276" s="35"/>
      <c r="L276" s="35"/>
      <c r="M276" s="35"/>
      <c r="N276" s="35"/>
      <c r="O276" s="14">
        <v>62410051</v>
      </c>
      <c r="P276" s="35"/>
      <c r="Q276" s="35"/>
      <c r="R276" s="35"/>
      <c r="S276" s="12"/>
      <c r="T276" s="12"/>
      <c r="U276" s="12"/>
      <c r="X276" s="25" t="s">
        <v>392</v>
      </c>
      <c r="Y276" s="25" t="s">
        <v>393</v>
      </c>
      <c r="Z276" s="25" t="s">
        <v>524</v>
      </c>
      <c r="AA276" s="25" t="s">
        <v>11</v>
      </c>
      <c r="AB276" s="25"/>
    </row>
    <row r="277" spans="1:28" s="14" customFormat="1" x14ac:dyDescent="0.3">
      <c r="A277" s="13"/>
      <c r="B277" s="13" t="s">
        <v>3462</v>
      </c>
      <c r="C277" s="13" t="s">
        <v>3463</v>
      </c>
      <c r="D277" s="13" t="s">
        <v>556</v>
      </c>
      <c r="E277" s="35"/>
      <c r="F277" s="35"/>
      <c r="G277" s="35"/>
      <c r="H277" s="35"/>
      <c r="I277" s="35"/>
      <c r="J277" s="35"/>
      <c r="K277" s="35"/>
      <c r="L277" s="35"/>
      <c r="M277" s="35"/>
      <c r="N277" s="35"/>
      <c r="O277" s="4">
        <v>1620606</v>
      </c>
      <c r="P277" s="35"/>
      <c r="Q277" s="35"/>
      <c r="R277" s="35"/>
      <c r="S277" s="12"/>
      <c r="T277" s="12"/>
      <c r="U277" s="12"/>
      <c r="X277" s="25" t="s">
        <v>394</v>
      </c>
      <c r="Y277" s="25" t="s">
        <v>395</v>
      </c>
      <c r="Z277" s="25" t="s">
        <v>3758</v>
      </c>
      <c r="AA277" s="25" t="s">
        <v>11</v>
      </c>
      <c r="AB277" s="25"/>
    </row>
    <row r="278" spans="1:28" s="14" customFormat="1" x14ac:dyDescent="0.3">
      <c r="A278" s="11"/>
      <c r="B278" s="11" t="s">
        <v>3478</v>
      </c>
      <c r="C278" s="11" t="s">
        <v>3479</v>
      </c>
      <c r="D278" s="11" t="s">
        <v>556</v>
      </c>
      <c r="E278" s="3"/>
      <c r="F278" s="35"/>
      <c r="G278" s="3"/>
      <c r="H278" s="35"/>
      <c r="I278" s="35" t="str">
        <f>IF(AND(ISNUMBER(I279),ISNUMBER(I280),ISNUMBER(I281)), I279/(I280+I281), "")</f>
        <v/>
      </c>
      <c r="J278" s="35"/>
      <c r="K278" s="35" t="str">
        <f>IF(AND(ISNUMBER(K279),ISNUMBER(K280),ISNUMBER(K281)), K279/(K280+K281), "")</f>
        <v/>
      </c>
      <c r="L278" s="35"/>
      <c r="M278" s="35" t="str">
        <f>IF(AND(ISNUMBER(M279),ISNUMBER(M280),ISNUMBER(M281)), M279/(M280+M281), "")</f>
        <v/>
      </c>
      <c r="N278" s="3"/>
      <c r="O278" s="5">
        <f>IF(AND(ISNUMBER(O279),ISNUMBER(O280),ISNUMBER(O281)), O279/(O280+O281), "")</f>
        <v>2.0165709927523732E-2</v>
      </c>
      <c r="P278" s="12"/>
      <c r="Q278" s="12"/>
      <c r="R278" s="12"/>
      <c r="S278" s="12"/>
      <c r="T278" s="12"/>
      <c r="U278" s="12"/>
      <c r="X278" s="25" t="s">
        <v>396</v>
      </c>
      <c r="Y278" s="25" t="s">
        <v>397</v>
      </c>
      <c r="Z278" s="25" t="s">
        <v>525</v>
      </c>
      <c r="AA278" s="25" t="s">
        <v>11</v>
      </c>
      <c r="AB278" s="25"/>
    </row>
    <row r="279" spans="1:28" s="14" customFormat="1" x14ac:dyDescent="0.3">
      <c r="A279" s="13"/>
      <c r="B279" s="13" t="s">
        <v>3484</v>
      </c>
      <c r="C279" s="13" t="s">
        <v>3485</v>
      </c>
      <c r="D279" s="13" t="s">
        <v>556</v>
      </c>
      <c r="E279" s="35"/>
      <c r="F279" s="35"/>
      <c r="G279" s="35"/>
      <c r="H279" s="35"/>
      <c r="I279" s="35"/>
      <c r="J279" s="35"/>
      <c r="K279" s="35"/>
      <c r="L279" s="35"/>
      <c r="M279" s="35"/>
      <c r="N279" s="35"/>
      <c r="O279" s="4">
        <v>19173046</v>
      </c>
      <c r="P279" s="35"/>
      <c r="Q279" s="35"/>
      <c r="R279" s="35"/>
      <c r="S279" s="12"/>
      <c r="T279" s="12"/>
      <c r="U279" s="12"/>
      <c r="X279" s="25" t="s">
        <v>398</v>
      </c>
      <c r="Y279" s="25" t="s">
        <v>399</v>
      </c>
      <c r="Z279" s="25" t="s">
        <v>524</v>
      </c>
      <c r="AA279" s="25" t="s">
        <v>11</v>
      </c>
      <c r="AB279" s="25"/>
    </row>
    <row r="280" spans="1:28" s="14" customFormat="1" x14ac:dyDescent="0.3">
      <c r="A280" s="13"/>
      <c r="B280" s="13" t="s">
        <v>3487</v>
      </c>
      <c r="C280" s="13" t="s">
        <v>3488</v>
      </c>
      <c r="D280" s="13" t="s">
        <v>556</v>
      </c>
      <c r="E280" s="35"/>
      <c r="F280" s="35"/>
      <c r="G280" s="35"/>
      <c r="H280" s="35"/>
      <c r="I280" s="35"/>
      <c r="J280" s="35"/>
      <c r="K280" s="35"/>
      <c r="L280" s="35"/>
      <c r="M280" s="35"/>
      <c r="N280" s="35"/>
      <c r="O280" s="4">
        <v>876397100</v>
      </c>
      <c r="P280" s="35"/>
      <c r="Q280" s="35"/>
      <c r="R280" s="35"/>
      <c r="S280" s="12"/>
      <c r="T280" s="12"/>
      <c r="U280" s="12"/>
      <c r="X280" s="25" t="s">
        <v>400</v>
      </c>
      <c r="Y280" s="25" t="s">
        <v>401</v>
      </c>
      <c r="Z280" s="25" t="s">
        <v>524</v>
      </c>
      <c r="AA280" s="25" t="s">
        <v>11</v>
      </c>
      <c r="AB280" s="25"/>
    </row>
    <row r="281" spans="1:28" s="14" customFormat="1" x14ac:dyDescent="0.3">
      <c r="A281" s="13"/>
      <c r="B281" s="13" t="s">
        <v>3490</v>
      </c>
      <c r="C281" s="13" t="s">
        <v>3491</v>
      </c>
      <c r="D281" s="13" t="s">
        <v>556</v>
      </c>
      <c r="E281" s="35"/>
      <c r="F281" s="35"/>
      <c r="G281" s="35"/>
      <c r="H281" s="35"/>
      <c r="I281" s="35"/>
      <c r="J281" s="35"/>
      <c r="K281" s="35"/>
      <c r="L281" s="35"/>
      <c r="M281" s="35"/>
      <c r="N281" s="35"/>
      <c r="O281" s="4">
        <v>74377560</v>
      </c>
      <c r="P281" s="35"/>
      <c r="Q281" s="35"/>
      <c r="R281" s="35"/>
      <c r="S281" s="12"/>
      <c r="T281" s="12"/>
      <c r="U281" s="12"/>
      <c r="X281" s="25" t="s">
        <v>402</v>
      </c>
      <c r="Y281" s="25" t="s">
        <v>403</v>
      </c>
      <c r="Z281" s="25" t="s">
        <v>524</v>
      </c>
      <c r="AA281" s="25" t="s">
        <v>11</v>
      </c>
      <c r="AB281" s="25"/>
    </row>
    <row r="282" spans="1:28" s="14" customFormat="1" x14ac:dyDescent="0.3">
      <c r="A282" s="11"/>
      <c r="B282" s="11" t="s">
        <v>3636</v>
      </c>
      <c r="C282" s="11" t="s">
        <v>3637</v>
      </c>
      <c r="D282" s="11" t="s">
        <v>556</v>
      </c>
      <c r="E282" s="3"/>
      <c r="F282" s="35"/>
      <c r="G282" s="3"/>
      <c r="H282" s="35"/>
      <c r="I282" s="35" t="str">
        <f>IF(AND(ISNUMBER(I283),ISNUMBER(I284)), (I283-I284)/I283, "")</f>
        <v/>
      </c>
      <c r="J282" s="35"/>
      <c r="K282" s="35" t="str">
        <f>IF(AND(ISNUMBER(K283),ISNUMBER(K284)), (K283-K284)/K283, "")</f>
        <v/>
      </c>
      <c r="L282" s="35"/>
      <c r="M282" s="35" t="str">
        <f>IF(AND(ISNUMBER(M283),ISNUMBER(M284)), (M283-M284)/M283, "")</f>
        <v/>
      </c>
      <c r="N282" s="3"/>
      <c r="O282" s="5" t="str">
        <f>IF(AND(ISNUMBER(O283),ISNUMBER(#REF!)), (O283-#REF!)/O283, "")</f>
        <v/>
      </c>
      <c r="P282" s="12"/>
      <c r="Q282" s="12"/>
      <c r="R282" s="12"/>
      <c r="S282" s="12"/>
      <c r="T282" s="12"/>
      <c r="U282" s="12"/>
      <c r="X282" s="25" t="s">
        <v>404</v>
      </c>
      <c r="Y282" s="25" t="s">
        <v>405</v>
      </c>
      <c r="Z282" s="25" t="s">
        <v>524</v>
      </c>
      <c r="AA282" s="25" t="s">
        <v>11</v>
      </c>
      <c r="AB282" s="25"/>
    </row>
    <row r="283" spans="1:28" s="14" customFormat="1" x14ac:dyDescent="0.3">
      <c r="A283" s="13"/>
      <c r="B283" s="13" t="s">
        <v>3643</v>
      </c>
      <c r="C283" s="13" t="s">
        <v>3644</v>
      </c>
      <c r="D283" s="13" t="s">
        <v>556</v>
      </c>
      <c r="E283" s="35"/>
      <c r="F283" s="35"/>
      <c r="G283" s="35"/>
      <c r="H283" s="35"/>
      <c r="I283" s="35"/>
      <c r="J283" s="35"/>
      <c r="K283" s="35"/>
      <c r="L283" s="35"/>
      <c r="M283" s="35"/>
      <c r="N283" s="35"/>
      <c r="O283" s="4">
        <v>11692930</v>
      </c>
      <c r="P283" s="35"/>
      <c r="Q283" s="35"/>
      <c r="R283" s="35"/>
      <c r="S283" s="12"/>
      <c r="T283" s="12"/>
      <c r="U283" s="12"/>
      <c r="X283" s="25" t="s">
        <v>406</v>
      </c>
      <c r="Y283" s="25" t="s">
        <v>407</v>
      </c>
      <c r="Z283" s="25" t="s">
        <v>524</v>
      </c>
      <c r="AA283" s="25" t="s">
        <v>6</v>
      </c>
      <c r="AB283" s="25"/>
    </row>
    <row r="284" spans="1:28" s="14" customFormat="1" x14ac:dyDescent="0.3">
      <c r="A284" s="13"/>
      <c r="B284" s="13" t="s">
        <v>3647</v>
      </c>
      <c r="C284" s="13" t="s">
        <v>3648</v>
      </c>
      <c r="D284" s="13" t="s">
        <v>556</v>
      </c>
      <c r="E284" s="35"/>
      <c r="F284" s="35"/>
      <c r="G284" s="35"/>
      <c r="H284" s="35"/>
      <c r="I284" s="35"/>
      <c r="J284" s="35"/>
      <c r="K284" s="35"/>
      <c r="L284" s="35"/>
      <c r="M284" s="35"/>
      <c r="N284" s="35"/>
      <c r="O284" s="14">
        <v>56886156</v>
      </c>
      <c r="P284" s="35"/>
      <c r="Q284" s="35"/>
      <c r="R284" s="35"/>
      <c r="S284" s="12"/>
      <c r="T284" s="12"/>
      <c r="U284" s="12"/>
      <c r="X284" s="25" t="s">
        <v>514</v>
      </c>
      <c r="Y284" s="25" t="s">
        <v>515</v>
      </c>
      <c r="Z284" s="25" t="s">
        <v>524</v>
      </c>
      <c r="AA284" s="25" t="s">
        <v>11</v>
      </c>
      <c r="AB284" s="25"/>
    </row>
    <row r="285" spans="1:28" s="14" customFormat="1" x14ac:dyDescent="0.3">
      <c r="A285" s="11"/>
      <c r="B285" s="11" t="s">
        <v>3650</v>
      </c>
      <c r="C285" s="11" t="s">
        <v>3651</v>
      </c>
      <c r="D285" s="11" t="s">
        <v>556</v>
      </c>
      <c r="E285" s="3"/>
      <c r="F285" s="35"/>
      <c r="G285" s="3"/>
      <c r="H285" s="35"/>
      <c r="I285" s="35" t="str">
        <f>IF(AND(ISNUMBER(I286),ISNUMBER(I287)), (I286-I287)/I286, "")</f>
        <v/>
      </c>
      <c r="J285" s="35"/>
      <c r="K285" s="35" t="str">
        <f>IF(AND(ISNUMBER(K286),ISNUMBER(K287)), (K286-K287)/K286, "")</f>
        <v/>
      </c>
      <c r="L285" s="35"/>
      <c r="M285" s="35" t="str">
        <f>IF(AND(ISNUMBER(M286),ISNUMBER(M287)), (M286-M287)/M286, "")</f>
        <v/>
      </c>
      <c r="N285" s="3"/>
      <c r="O285" s="5" t="str">
        <f>IF(AND(ISNUMBER(O286),ISNUMBER(O287)), (O286-O287)/O286, "")</f>
        <v/>
      </c>
      <c r="P285" s="12"/>
      <c r="Q285" s="12"/>
      <c r="R285" s="12"/>
      <c r="S285" s="12"/>
      <c r="T285" s="12"/>
      <c r="U285" s="12"/>
      <c r="X285" s="25" t="s">
        <v>408</v>
      </c>
      <c r="Y285" s="25" t="s">
        <v>409</v>
      </c>
      <c r="Z285" s="25" t="s">
        <v>524</v>
      </c>
      <c r="AA285" s="25" t="s">
        <v>11</v>
      </c>
      <c r="AB285" s="25"/>
    </row>
    <row r="286" spans="1:28" s="14" customFormat="1" x14ac:dyDescent="0.3">
      <c r="A286" s="13"/>
      <c r="B286" s="13" t="s">
        <v>3655</v>
      </c>
      <c r="C286" s="13" t="s">
        <v>3656</v>
      </c>
      <c r="D286" s="13" t="s">
        <v>556</v>
      </c>
      <c r="E286" s="35"/>
      <c r="F286" s="35"/>
      <c r="G286" s="35"/>
      <c r="H286" s="35"/>
      <c r="I286" s="35"/>
      <c r="J286" s="35"/>
      <c r="K286" s="35"/>
      <c r="L286" s="35"/>
      <c r="M286" s="35"/>
      <c r="N286" s="35"/>
      <c r="O286" s="4" t="s">
        <v>5020</v>
      </c>
      <c r="P286" s="35"/>
      <c r="Q286" s="35"/>
      <c r="R286" s="35"/>
      <c r="S286" s="12"/>
      <c r="T286" s="12"/>
      <c r="U286" s="12"/>
      <c r="X286" s="25" t="s">
        <v>410</v>
      </c>
      <c r="Y286" s="25" t="s">
        <v>411</v>
      </c>
      <c r="Z286" s="25" t="s">
        <v>524</v>
      </c>
      <c r="AA286" s="25" t="s">
        <v>11</v>
      </c>
      <c r="AB286" s="25"/>
    </row>
    <row r="287" spans="1:28" s="14" customFormat="1" x14ac:dyDescent="0.3">
      <c r="A287" s="13"/>
      <c r="B287" s="13" t="s">
        <v>3658</v>
      </c>
      <c r="C287" s="13" t="s">
        <v>3659</v>
      </c>
      <c r="D287" s="13" t="s">
        <v>556</v>
      </c>
      <c r="E287" s="35"/>
      <c r="F287" s="35"/>
      <c r="G287" s="35"/>
      <c r="H287" s="35"/>
      <c r="I287" s="35"/>
      <c r="J287" s="35"/>
      <c r="K287" s="35"/>
      <c r="L287" s="35"/>
      <c r="M287" s="35"/>
      <c r="N287" s="35"/>
      <c r="O287" s="4" t="s">
        <v>5020</v>
      </c>
      <c r="P287" s="35"/>
      <c r="Q287" s="35"/>
      <c r="R287" s="35"/>
      <c r="S287" s="12"/>
      <c r="T287" s="12"/>
      <c r="U287" s="12"/>
      <c r="X287" s="25" t="s">
        <v>412</v>
      </c>
      <c r="Y287" s="25" t="s">
        <v>413</v>
      </c>
      <c r="Z287" s="25" t="s">
        <v>524</v>
      </c>
      <c r="AA287" s="25" t="s">
        <v>16</v>
      </c>
      <c r="AB287" s="25"/>
    </row>
    <row r="288" spans="1:28" s="14" customFormat="1" x14ac:dyDescent="0.3">
      <c r="A288" s="11"/>
      <c r="B288" s="11" t="s">
        <v>3661</v>
      </c>
      <c r="C288" s="11" t="s">
        <v>3662</v>
      </c>
      <c r="D288" s="11" t="s">
        <v>556</v>
      </c>
      <c r="E288" s="3"/>
      <c r="F288" s="35"/>
      <c r="G288" s="3"/>
      <c r="H288" s="35"/>
      <c r="I288" s="35" t="str">
        <f>IF(AND(ISNUMBER(I289),ISNUMBER(I290)), (I289-I290)/I289, "")</f>
        <v/>
      </c>
      <c r="J288" s="35"/>
      <c r="K288" s="35" t="str">
        <f>IF(AND(ISNUMBER(K289),ISNUMBER(K290)), (K289-K290)/K289, "")</f>
        <v/>
      </c>
      <c r="L288" s="35"/>
      <c r="M288" s="35" t="str">
        <f>IF(AND(ISNUMBER(M289),ISNUMBER(M290)), (M289-M290)/M289, "")</f>
        <v/>
      </c>
      <c r="N288" s="3"/>
      <c r="O288" s="5" t="str">
        <f>IF(AND(ISNUMBER(O289),ISNUMBER(O290)), (O289-O290)/O289, "")</f>
        <v/>
      </c>
      <c r="P288" s="12"/>
      <c r="Q288" s="12"/>
      <c r="R288" s="12"/>
      <c r="S288" s="12"/>
      <c r="T288" s="12"/>
      <c r="U288" s="12"/>
      <c r="X288" s="25" t="s">
        <v>414</v>
      </c>
      <c r="Y288" s="25" t="s">
        <v>415</v>
      </c>
      <c r="Z288" s="25" t="s">
        <v>525</v>
      </c>
      <c r="AA288" s="25" t="s">
        <v>11</v>
      </c>
      <c r="AB288" s="25"/>
    </row>
    <row r="289" spans="1:28" s="14" customFormat="1" x14ac:dyDescent="0.3">
      <c r="A289" s="13"/>
      <c r="B289" s="13" t="s">
        <v>3665</v>
      </c>
      <c r="C289" s="13" t="s">
        <v>3666</v>
      </c>
      <c r="D289" s="13" t="s">
        <v>556</v>
      </c>
      <c r="E289" s="35"/>
      <c r="F289" s="35"/>
      <c r="G289" s="35"/>
      <c r="H289" s="35"/>
      <c r="I289" s="35"/>
      <c r="J289" s="35"/>
      <c r="K289" s="35"/>
      <c r="L289" s="35"/>
      <c r="M289" s="35"/>
      <c r="N289" s="35"/>
      <c r="O289" s="4" t="s">
        <v>5020</v>
      </c>
      <c r="P289" s="35"/>
      <c r="Q289" s="35"/>
      <c r="R289" s="35"/>
      <c r="S289" s="12"/>
      <c r="T289" s="12"/>
      <c r="U289" s="12"/>
      <c r="X289" s="25" t="s">
        <v>516</v>
      </c>
      <c r="Y289" s="25" t="s">
        <v>517</v>
      </c>
      <c r="Z289" s="25" t="s">
        <v>524</v>
      </c>
      <c r="AA289" s="25" t="s">
        <v>11</v>
      </c>
      <c r="AB289" s="25"/>
    </row>
    <row r="290" spans="1:28" s="14" customFormat="1" ht="28.8" x14ac:dyDescent="0.3">
      <c r="A290" s="13"/>
      <c r="B290" s="13" t="s">
        <v>3668</v>
      </c>
      <c r="C290" s="13" t="s">
        <v>3669</v>
      </c>
      <c r="D290" s="13" t="s">
        <v>556</v>
      </c>
      <c r="E290" s="35"/>
      <c r="F290" s="35"/>
      <c r="G290" s="35"/>
      <c r="H290" s="35"/>
      <c r="I290" s="35"/>
      <c r="J290" s="35"/>
      <c r="K290" s="35"/>
      <c r="L290" s="35"/>
      <c r="M290" s="35"/>
      <c r="N290" s="35"/>
      <c r="O290" s="4" t="s">
        <v>5020</v>
      </c>
      <c r="P290" s="35"/>
      <c r="Q290" s="35"/>
      <c r="R290" s="35"/>
      <c r="S290" s="12"/>
      <c r="T290" s="12"/>
      <c r="U290" s="12"/>
      <c r="X290" s="25" t="s">
        <v>416</v>
      </c>
      <c r="Y290" s="25" t="s">
        <v>417</v>
      </c>
      <c r="Z290" s="25" t="s">
        <v>524</v>
      </c>
      <c r="AA290" s="25" t="s">
        <v>11</v>
      </c>
      <c r="AB290" s="25"/>
    </row>
    <row r="291" spans="1:28" s="14" customFormat="1" x14ac:dyDescent="0.3">
      <c r="A291" s="11"/>
      <c r="B291" s="11" t="s">
        <v>3671</v>
      </c>
      <c r="C291" s="11" t="s">
        <v>3672</v>
      </c>
      <c r="D291" s="11" t="s">
        <v>556</v>
      </c>
      <c r="E291" s="3"/>
      <c r="F291" s="35"/>
      <c r="G291" s="3"/>
      <c r="H291" s="35"/>
      <c r="I291" s="35" t="str">
        <f>IF(AND(ISNUMBER(I292),ISNUMBER(I293)), (I292-I293)/I292, "")</f>
        <v/>
      </c>
      <c r="J291" s="35"/>
      <c r="K291" s="35" t="str">
        <f>IF(AND(ISNUMBER(K292),ISNUMBER(K293)), (K292-K293)/K292, "")</f>
        <v/>
      </c>
      <c r="L291" s="35"/>
      <c r="M291" s="35" t="str">
        <f>IF(AND(ISNUMBER(M292),ISNUMBER(M293)), (M292-M293)/M292, "")</f>
        <v/>
      </c>
      <c r="N291" s="3"/>
      <c r="O291" s="5">
        <f>IF(AND(ISNUMBER(O292),ISNUMBER(O293)), (O292-O293)/O292, "")</f>
        <v>-0.63626458085600179</v>
      </c>
      <c r="P291" s="12"/>
      <c r="Q291" s="12"/>
      <c r="R291" s="12"/>
      <c r="S291" s="12"/>
      <c r="T291" s="12"/>
      <c r="U291" s="12"/>
      <c r="X291" s="25" t="s">
        <v>418</v>
      </c>
      <c r="Y291" s="25" t="s">
        <v>419</v>
      </c>
      <c r="Z291" s="25" t="s">
        <v>525</v>
      </c>
      <c r="AA291" s="25" t="s">
        <v>11</v>
      </c>
      <c r="AB291" s="25"/>
    </row>
    <row r="292" spans="1:28" s="14" customFormat="1" x14ac:dyDescent="0.3">
      <c r="A292" s="13"/>
      <c r="B292" s="13" t="s">
        <v>3675</v>
      </c>
      <c r="C292" s="13" t="s">
        <v>3676</v>
      </c>
      <c r="D292" s="13" t="s">
        <v>556</v>
      </c>
      <c r="E292" s="35"/>
      <c r="F292" s="35"/>
      <c r="G292" s="35"/>
      <c r="H292" s="35"/>
      <c r="I292" s="35"/>
      <c r="J292" s="35"/>
      <c r="K292" s="35"/>
      <c r="L292" s="35"/>
      <c r="M292" s="35"/>
      <c r="N292" s="35"/>
      <c r="O292" s="4">
        <v>6220571</v>
      </c>
      <c r="P292" s="35"/>
      <c r="Q292" s="35"/>
      <c r="R292" s="35"/>
      <c r="S292" s="12"/>
      <c r="T292" s="12"/>
      <c r="U292" s="12"/>
      <c r="X292" s="25" t="s">
        <v>518</v>
      </c>
      <c r="Y292" s="25" t="s">
        <v>519</v>
      </c>
      <c r="Z292" s="25" t="s">
        <v>525</v>
      </c>
      <c r="AA292" s="25" t="s">
        <v>23</v>
      </c>
      <c r="AB292" s="25"/>
    </row>
    <row r="293" spans="1:28" s="14" customFormat="1" x14ac:dyDescent="0.3">
      <c r="A293" s="13"/>
      <c r="B293" s="13" t="s">
        <v>3678</v>
      </c>
      <c r="C293" s="13" t="s">
        <v>3679</v>
      </c>
      <c r="D293" s="13" t="s">
        <v>556</v>
      </c>
      <c r="E293" s="35"/>
      <c r="F293" s="35"/>
      <c r="G293" s="35"/>
      <c r="H293" s="35"/>
      <c r="I293" s="35"/>
      <c r="J293" s="35"/>
      <c r="K293" s="35"/>
      <c r="L293" s="35"/>
      <c r="M293" s="35"/>
      <c r="N293" s="35"/>
      <c r="O293" s="4">
        <v>10178500</v>
      </c>
      <c r="P293" s="35"/>
      <c r="Q293" s="35"/>
      <c r="R293" s="35"/>
      <c r="S293" s="12"/>
      <c r="T293" s="12"/>
      <c r="U293" s="12"/>
      <c r="X293" s="25" t="s">
        <v>520</v>
      </c>
      <c r="Y293" s="25" t="s">
        <v>521</v>
      </c>
      <c r="Z293" s="25" t="s">
        <v>524</v>
      </c>
      <c r="AA293" s="25" t="s">
        <v>442</v>
      </c>
      <c r="AB293" s="25"/>
    </row>
    <row r="294" spans="1:28" s="14" customFormat="1" ht="15.6" x14ac:dyDescent="0.3">
      <c r="A294" s="9"/>
      <c r="B294" s="9" t="s">
        <v>556</v>
      </c>
      <c r="C294" s="9" t="s">
        <v>4555</v>
      </c>
      <c r="D294" s="10" t="s">
        <v>556</v>
      </c>
      <c r="E294" s="10"/>
      <c r="F294" s="10"/>
      <c r="G294" s="10"/>
      <c r="H294" s="10"/>
      <c r="I294" s="10"/>
      <c r="J294" s="10"/>
      <c r="K294" s="10"/>
      <c r="L294" s="10"/>
      <c r="M294" s="10"/>
      <c r="N294" s="10"/>
      <c r="O294" s="10"/>
      <c r="P294" s="10"/>
      <c r="Q294" s="10"/>
      <c r="R294" s="10"/>
      <c r="S294" s="10"/>
      <c r="T294" s="10"/>
      <c r="U294" s="10"/>
      <c r="X294" s="25" t="s">
        <v>420</v>
      </c>
      <c r="Y294" s="25" t="s">
        <v>421</v>
      </c>
      <c r="Z294" s="25" t="s">
        <v>524</v>
      </c>
      <c r="AA294" s="25" t="s">
        <v>16</v>
      </c>
      <c r="AB294" s="25"/>
    </row>
    <row r="295" spans="1:28" s="14" customFormat="1" x14ac:dyDescent="0.3">
      <c r="A295" s="11"/>
      <c r="B295" s="11" t="s">
        <v>885</v>
      </c>
      <c r="C295" s="11" t="s">
        <v>886</v>
      </c>
      <c r="D295" s="11" t="s">
        <v>556</v>
      </c>
      <c r="E295" s="3">
        <v>0</v>
      </c>
      <c r="F295" s="3">
        <v>0</v>
      </c>
      <c r="G295" s="35"/>
      <c r="H295" s="35"/>
      <c r="I295" s="35" t="str">
        <f>IF(AND(ISNUMBER(I296),ISNUMBER(I297)), (I296-I297)/I296, "")</f>
        <v/>
      </c>
      <c r="J295" s="35"/>
      <c r="K295" s="35" t="str">
        <f>IF(AND(ISNUMBER(K296),ISNUMBER(K297)), (K296-K297)/K296, "")</f>
        <v/>
      </c>
      <c r="L295" s="35"/>
      <c r="M295" s="35" t="str">
        <f>IF(AND(ISNUMBER(M296),ISNUMBER(M297)), (M296-M297)/M296, "")</f>
        <v/>
      </c>
      <c r="N295" s="35"/>
      <c r="O295" s="5">
        <f>IF(AND(ISNUMBER(O296),ISNUMBER(O297)), (O296-O297)/O296, "")</f>
        <v>0</v>
      </c>
      <c r="P295" s="35"/>
      <c r="Q295" s="35"/>
      <c r="R295" s="12"/>
      <c r="S295" s="12"/>
      <c r="T295" s="12"/>
      <c r="U295" s="12"/>
      <c r="X295" s="25" t="s">
        <v>422</v>
      </c>
      <c r="Y295" s="25" t="s">
        <v>423</v>
      </c>
      <c r="Z295" s="25" t="s">
        <v>525</v>
      </c>
      <c r="AA295" s="25" t="s">
        <v>23</v>
      </c>
      <c r="AB295" s="25"/>
    </row>
    <row r="296" spans="1:28" s="14" customFormat="1" x14ac:dyDescent="0.3">
      <c r="A296" s="13"/>
      <c r="B296" s="13" t="s">
        <v>894</v>
      </c>
      <c r="C296" s="13" t="s">
        <v>895</v>
      </c>
      <c r="D296" s="13" t="s">
        <v>556</v>
      </c>
      <c r="E296" s="35"/>
      <c r="F296" s="35"/>
      <c r="G296" s="35"/>
      <c r="H296" s="35"/>
      <c r="I296" s="35"/>
      <c r="J296" s="35"/>
      <c r="K296" s="35"/>
      <c r="L296" s="35"/>
      <c r="M296" s="35"/>
      <c r="N296" s="35"/>
      <c r="O296" s="4">
        <v>204930</v>
      </c>
      <c r="P296" s="35"/>
      <c r="Q296" s="35"/>
      <c r="R296" s="35"/>
      <c r="S296" s="12"/>
      <c r="T296" s="12"/>
      <c r="U296" s="12"/>
      <c r="X296" s="25" t="s">
        <v>424</v>
      </c>
      <c r="Y296" s="25" t="s">
        <v>425</v>
      </c>
      <c r="Z296" s="25" t="s">
        <v>525</v>
      </c>
      <c r="AA296" s="25" t="s">
        <v>26</v>
      </c>
      <c r="AB296" s="25"/>
    </row>
    <row r="297" spans="1:28" s="14" customFormat="1" x14ac:dyDescent="0.3">
      <c r="A297" s="13"/>
      <c r="B297" s="13" t="s">
        <v>899</v>
      </c>
      <c r="C297" s="13" t="s">
        <v>900</v>
      </c>
      <c r="D297" s="13" t="s">
        <v>556</v>
      </c>
      <c r="E297" s="35"/>
      <c r="F297" s="35"/>
      <c r="G297" s="35"/>
      <c r="H297" s="35"/>
      <c r="I297" s="35"/>
      <c r="J297" s="35"/>
      <c r="K297" s="35"/>
      <c r="L297" s="35"/>
      <c r="M297" s="35"/>
      <c r="N297" s="35"/>
      <c r="O297" s="4">
        <v>204930</v>
      </c>
      <c r="P297" s="35"/>
      <c r="Q297" s="35"/>
      <c r="R297" s="35"/>
      <c r="S297" s="12"/>
      <c r="T297" s="12"/>
      <c r="U297" s="12"/>
      <c r="X297" s="25" t="s">
        <v>426</v>
      </c>
      <c r="Y297" s="25" t="s">
        <v>427</v>
      </c>
      <c r="Z297" s="25" t="s">
        <v>525</v>
      </c>
      <c r="AA297" s="25" t="s">
        <v>89</v>
      </c>
      <c r="AB297" s="25"/>
    </row>
    <row r="298" spans="1:28" s="14" customFormat="1" x14ac:dyDescent="0.3">
      <c r="A298" s="11"/>
      <c r="B298" s="11" t="s">
        <v>1546</v>
      </c>
      <c r="C298" s="11" t="s">
        <v>1547</v>
      </c>
      <c r="D298" s="11" t="s">
        <v>556</v>
      </c>
      <c r="E298" s="3">
        <v>0</v>
      </c>
      <c r="F298" s="3">
        <v>0</v>
      </c>
      <c r="G298" s="35"/>
      <c r="H298" s="35"/>
      <c r="I298" s="35" t="str">
        <f t="shared" ref="I298" si="54">IF(AND(ISNUMBER(I299),ISNUMBER(I300)), I299/I300, "")</f>
        <v/>
      </c>
      <c r="J298" s="35"/>
      <c r="K298" s="35" t="str">
        <f t="shared" ref="K298" si="55">IF(AND(ISNUMBER(K299),ISNUMBER(K300)), K299/K300, "")</f>
        <v/>
      </c>
      <c r="L298" s="35"/>
      <c r="M298" s="35" t="str">
        <f t="shared" ref="M298" si="56">IF(AND(ISNUMBER(M299),ISNUMBER(M300)), M299/M300, "")</f>
        <v/>
      </c>
      <c r="N298" s="35"/>
      <c r="O298" s="5" t="str">
        <f t="shared" ref="O298" si="57">IF(AND(ISNUMBER(O299),ISNUMBER(O300)), O299/O300, "")</f>
        <v/>
      </c>
      <c r="P298" s="35"/>
      <c r="Q298" s="35"/>
      <c r="R298" s="12"/>
      <c r="S298" s="12"/>
      <c r="T298" s="12"/>
      <c r="U298" s="12"/>
      <c r="X298" s="25" t="s">
        <v>428</v>
      </c>
      <c r="Y298" s="25" t="s">
        <v>429</v>
      </c>
      <c r="Z298" s="25" t="s">
        <v>524</v>
      </c>
      <c r="AA298" s="25" t="s">
        <v>16</v>
      </c>
      <c r="AB298" s="25"/>
    </row>
    <row r="299" spans="1:28" s="14" customFormat="1" x14ac:dyDescent="0.3">
      <c r="A299" s="13"/>
      <c r="B299" s="13" t="s">
        <v>1553</v>
      </c>
      <c r="C299" s="13" t="s">
        <v>1554</v>
      </c>
      <c r="D299" s="13" t="s">
        <v>556</v>
      </c>
      <c r="E299" s="35"/>
      <c r="F299" s="35"/>
      <c r="G299" s="35"/>
      <c r="H299" s="35"/>
      <c r="I299" s="35"/>
      <c r="J299" s="35"/>
      <c r="K299" s="35"/>
      <c r="L299" s="35"/>
      <c r="M299" s="35"/>
      <c r="N299" s="35"/>
      <c r="O299" s="4"/>
      <c r="P299" s="35"/>
      <c r="Q299" s="35"/>
      <c r="R299" s="35"/>
      <c r="S299" s="12"/>
      <c r="T299" s="12"/>
      <c r="U299" s="12"/>
      <c r="X299" s="25" t="s">
        <v>430</v>
      </c>
      <c r="Y299" s="25" t="s">
        <v>431</v>
      </c>
      <c r="Z299" s="25" t="s">
        <v>524</v>
      </c>
      <c r="AA299" s="25" t="s">
        <v>26</v>
      </c>
      <c r="AB299" s="25"/>
    </row>
    <row r="300" spans="1:28" s="14" customFormat="1" x14ac:dyDescent="0.3">
      <c r="A300" s="13"/>
      <c r="B300" s="13" t="s">
        <v>1557</v>
      </c>
      <c r="C300" s="13" t="s">
        <v>1558</v>
      </c>
      <c r="D300" s="13" t="s">
        <v>556</v>
      </c>
      <c r="E300" s="35"/>
      <c r="F300" s="35"/>
      <c r="G300" s="35"/>
      <c r="H300" s="35"/>
      <c r="I300" s="35"/>
      <c r="J300" s="35"/>
      <c r="K300" s="35"/>
      <c r="L300" s="35"/>
      <c r="M300" s="35"/>
      <c r="N300" s="35"/>
      <c r="O300" s="4"/>
      <c r="P300" s="35"/>
      <c r="Q300" s="35"/>
      <c r="R300" s="35"/>
      <c r="S300" s="12"/>
      <c r="T300" s="12"/>
      <c r="U300" s="12"/>
      <c r="X300" s="25" t="s">
        <v>432</v>
      </c>
      <c r="Y300" s="25" t="s">
        <v>433</v>
      </c>
      <c r="Z300" s="25" t="s">
        <v>525</v>
      </c>
      <c r="AA300" s="25" t="s">
        <v>62</v>
      </c>
      <c r="AB300" s="25"/>
    </row>
    <row r="301" spans="1:28" s="14" customFormat="1" x14ac:dyDescent="0.3">
      <c r="A301" s="11"/>
      <c r="B301" s="11" t="s">
        <v>1561</v>
      </c>
      <c r="C301" s="11" t="s">
        <v>1562</v>
      </c>
      <c r="D301" s="11" t="s">
        <v>556</v>
      </c>
      <c r="E301" s="52">
        <v>1</v>
      </c>
      <c r="F301" s="52">
        <v>1</v>
      </c>
      <c r="G301" s="35"/>
      <c r="H301" s="35"/>
      <c r="I301" s="35" t="str">
        <f t="shared" ref="I301" si="58">IF(AND(ISNUMBER(I302),ISNUMBER(I303)), I302/I303, "")</f>
        <v/>
      </c>
      <c r="J301" s="35"/>
      <c r="K301" s="35" t="str">
        <f t="shared" ref="K301" si="59">IF(AND(ISNUMBER(K302),ISNUMBER(K303)), K302/K303, "")</f>
        <v/>
      </c>
      <c r="L301" s="35"/>
      <c r="M301" s="35" t="str">
        <f t="shared" ref="M301" si="60">IF(AND(ISNUMBER(M302),ISNUMBER(M303)), M302/M303, "")</f>
        <v/>
      </c>
      <c r="N301" s="35"/>
      <c r="O301" s="5">
        <f t="shared" ref="O301" si="61">IF(AND(ISNUMBER(O302),ISNUMBER(O303)), O302/O303, "")</f>
        <v>365</v>
      </c>
      <c r="P301" s="35"/>
      <c r="Q301" s="35"/>
      <c r="R301" s="12"/>
      <c r="S301" s="12"/>
      <c r="T301" s="12"/>
      <c r="U301" s="12"/>
      <c r="X301" s="25" t="s">
        <v>522</v>
      </c>
      <c r="Y301" s="25" t="s">
        <v>523</v>
      </c>
      <c r="Z301" s="25" t="s">
        <v>525</v>
      </c>
      <c r="AA301" s="25" t="s">
        <v>6</v>
      </c>
      <c r="AB301" s="25"/>
    </row>
    <row r="302" spans="1:28" s="14" customFormat="1" x14ac:dyDescent="0.3">
      <c r="A302" s="13"/>
      <c r="B302" s="13" t="s">
        <v>1567</v>
      </c>
      <c r="C302" s="13" t="s">
        <v>1568</v>
      </c>
      <c r="D302" s="13" t="s">
        <v>556</v>
      </c>
      <c r="E302" s="35"/>
      <c r="F302" s="35"/>
      <c r="G302" s="35"/>
      <c r="H302" s="35"/>
      <c r="I302" s="35"/>
      <c r="J302" s="35"/>
      <c r="K302" s="35"/>
      <c r="L302" s="35"/>
      <c r="M302" s="35"/>
      <c r="N302" s="35"/>
      <c r="O302" s="4">
        <v>365</v>
      </c>
      <c r="P302" s="35"/>
      <c r="Q302" s="35"/>
      <c r="R302" s="35"/>
      <c r="S302" s="12"/>
      <c r="T302" s="12"/>
      <c r="U302" s="12"/>
      <c r="X302" s="25" t="s">
        <v>434</v>
      </c>
      <c r="Y302" s="25" t="s">
        <v>435</v>
      </c>
      <c r="Z302" s="25" t="s">
        <v>525</v>
      </c>
      <c r="AA302" s="25" t="s">
        <v>11</v>
      </c>
      <c r="AB302" s="25"/>
    </row>
    <row r="303" spans="1:28" s="14" customFormat="1" x14ac:dyDescent="0.3">
      <c r="A303" s="13"/>
      <c r="B303" s="13" t="s">
        <v>1571</v>
      </c>
      <c r="C303" s="13" t="s">
        <v>1572</v>
      </c>
      <c r="D303" s="13" t="s">
        <v>556</v>
      </c>
      <c r="E303" s="35"/>
      <c r="F303" s="35"/>
      <c r="G303" s="35"/>
      <c r="H303" s="35"/>
      <c r="I303" s="35"/>
      <c r="J303" s="35"/>
      <c r="K303" s="35"/>
      <c r="L303" s="35"/>
      <c r="M303" s="35"/>
      <c r="N303" s="35"/>
      <c r="O303" s="4">
        <v>1</v>
      </c>
      <c r="P303" s="35"/>
      <c r="Q303" s="35"/>
      <c r="R303" s="35"/>
      <c r="S303" s="12"/>
      <c r="T303" s="12"/>
      <c r="U303" s="12"/>
    </row>
    <row r="304" spans="1:28" s="14" customFormat="1" x14ac:dyDescent="0.3">
      <c r="A304" s="11"/>
      <c r="B304" s="11" t="s">
        <v>1576</v>
      </c>
      <c r="C304" s="11" t="s">
        <v>1577</v>
      </c>
      <c r="D304" s="11" t="s">
        <v>556</v>
      </c>
      <c r="E304" s="3">
        <v>2</v>
      </c>
      <c r="F304" s="3">
        <v>0</v>
      </c>
      <c r="G304" s="35"/>
      <c r="H304" s="35"/>
      <c r="I304" s="35" t="str">
        <f t="shared" ref="I304" si="62">IF(AND(ISNUMBER(I305),ISNUMBER(I306)), I305/I306, "")</f>
        <v/>
      </c>
      <c r="J304" s="35"/>
      <c r="K304" s="35" t="str">
        <f t="shared" ref="K304" si="63">IF(AND(ISNUMBER(K305),ISNUMBER(K306)), K305/K306, "")</f>
        <v/>
      </c>
      <c r="L304" s="35"/>
      <c r="M304" s="35" t="str">
        <f t="shared" ref="M304" si="64">IF(AND(ISNUMBER(M305),ISNUMBER(M306)), M305/M306, "")</f>
        <v/>
      </c>
      <c r="N304" s="35"/>
      <c r="O304" s="5">
        <f t="shared" ref="O304" si="65">IF(AND(ISNUMBER(O305),ISNUMBER(O306)), O305/O306, "")</f>
        <v>32.875</v>
      </c>
      <c r="P304" s="35"/>
      <c r="Q304" s="35"/>
      <c r="R304" s="12"/>
      <c r="S304" s="12"/>
      <c r="T304" s="12"/>
      <c r="U304" s="12"/>
    </row>
    <row r="305" spans="1:21" s="14" customFormat="1" x14ac:dyDescent="0.3">
      <c r="A305" s="13"/>
      <c r="B305" s="13" t="s">
        <v>1581</v>
      </c>
      <c r="C305" s="13" t="s">
        <v>1582</v>
      </c>
      <c r="D305" s="13" t="s">
        <v>556</v>
      </c>
      <c r="E305" s="35"/>
      <c r="F305" s="35"/>
      <c r="G305" s="35"/>
      <c r="H305" s="35"/>
      <c r="I305" s="35"/>
      <c r="J305" s="35"/>
      <c r="K305" s="35"/>
      <c r="L305" s="35"/>
      <c r="M305" s="35"/>
      <c r="N305" s="35"/>
      <c r="O305" s="4">
        <v>263</v>
      </c>
      <c r="P305" s="35"/>
      <c r="Q305" s="35"/>
      <c r="R305" s="35"/>
      <c r="S305" s="12"/>
      <c r="T305" s="12"/>
      <c r="U305" s="12"/>
    </row>
    <row r="306" spans="1:21" s="14" customFormat="1" x14ac:dyDescent="0.3">
      <c r="A306" s="13"/>
      <c r="B306" s="13" t="s">
        <v>1587</v>
      </c>
      <c r="C306" s="13" t="s">
        <v>1588</v>
      </c>
      <c r="D306" s="13" t="s">
        <v>556</v>
      </c>
      <c r="E306" s="35"/>
      <c r="F306" s="35"/>
      <c r="G306" s="35"/>
      <c r="H306" s="35"/>
      <c r="I306" s="35"/>
      <c r="J306" s="35"/>
      <c r="K306" s="35"/>
      <c r="L306" s="35"/>
      <c r="M306" s="35"/>
      <c r="N306" s="35"/>
      <c r="O306" s="4">
        <v>8</v>
      </c>
      <c r="P306" s="35"/>
      <c r="Q306" s="35"/>
      <c r="R306" s="35"/>
      <c r="S306" s="12"/>
      <c r="T306" s="12"/>
      <c r="U306" s="12"/>
    </row>
    <row r="307" spans="1:21" s="14" customFormat="1" x14ac:dyDescent="0.3">
      <c r="A307" s="11"/>
      <c r="B307" s="11" t="s">
        <v>1857</v>
      </c>
      <c r="C307" s="11" t="s">
        <v>1858</v>
      </c>
      <c r="D307" s="11" t="s">
        <v>556</v>
      </c>
      <c r="E307" s="3">
        <v>0</v>
      </c>
      <c r="F307" s="3">
        <v>0</v>
      </c>
      <c r="G307" s="35"/>
      <c r="H307" s="35"/>
      <c r="I307" s="35" t="str">
        <f>IF(AND(ISNUMBER(I308),ISNUMBER(I309)), I308/(I309/10), "")</f>
        <v/>
      </c>
      <c r="J307" s="35"/>
      <c r="K307" s="35" t="str">
        <f>IF(AND(ISNUMBER(K308),ISNUMBER(K309)), K308/(K309/10), "")</f>
        <v/>
      </c>
      <c r="L307" s="35"/>
      <c r="M307" s="35" t="str">
        <f>IF(AND(ISNUMBER(M308),ISNUMBER(M309)), M308/(M309/10), "")</f>
        <v/>
      </c>
      <c r="N307" s="35"/>
      <c r="O307" s="5">
        <f>IF(AND(ISNUMBER(O308),ISNUMBER(O309)), O308/(O309/10), "")</f>
        <v>0.57291666666666674</v>
      </c>
      <c r="P307" s="35"/>
      <c r="Q307" s="35"/>
      <c r="R307" s="12"/>
      <c r="S307" s="12"/>
      <c r="T307" s="12"/>
      <c r="U307" s="12"/>
    </row>
    <row r="308" spans="1:21" s="14" customFormat="1" x14ac:dyDescent="0.3">
      <c r="A308" s="13"/>
      <c r="B308" s="13" t="s">
        <v>1866</v>
      </c>
      <c r="C308" s="13" t="s">
        <v>1867</v>
      </c>
      <c r="D308" s="13" t="s">
        <v>556</v>
      </c>
      <c r="E308" s="35"/>
      <c r="F308" s="35"/>
      <c r="G308" s="35"/>
      <c r="H308" s="35"/>
      <c r="I308" s="35"/>
      <c r="J308" s="35"/>
      <c r="K308" s="35"/>
      <c r="L308" s="35"/>
      <c r="M308" s="35"/>
      <c r="N308" s="35"/>
      <c r="O308" s="4">
        <v>11</v>
      </c>
      <c r="P308" s="35"/>
      <c r="Q308" s="35"/>
      <c r="R308" s="35"/>
      <c r="S308" s="12"/>
      <c r="T308" s="12"/>
      <c r="U308" s="12"/>
    </row>
    <row r="309" spans="1:21" s="14" customFormat="1" x14ac:dyDescent="0.3">
      <c r="A309" s="13"/>
      <c r="B309" s="13" t="s">
        <v>1871</v>
      </c>
      <c r="C309" s="13" t="s">
        <v>1872</v>
      </c>
      <c r="D309" s="13" t="s">
        <v>556</v>
      </c>
      <c r="E309" s="35"/>
      <c r="F309" s="35"/>
      <c r="G309" s="35"/>
      <c r="H309" s="35"/>
      <c r="I309" s="35"/>
      <c r="J309" s="35"/>
      <c r="K309" s="35"/>
      <c r="L309" s="35"/>
      <c r="M309" s="35"/>
      <c r="N309" s="35"/>
      <c r="O309" s="4">
        <v>192</v>
      </c>
      <c r="P309" s="35"/>
      <c r="Q309" s="35"/>
      <c r="R309" s="35"/>
      <c r="S309" s="12"/>
      <c r="T309" s="12"/>
      <c r="U309" s="12"/>
    </row>
    <row r="310" spans="1:21" s="14" customFormat="1" x14ac:dyDescent="0.3">
      <c r="A310" s="11"/>
      <c r="B310" s="11" t="s">
        <v>1984</v>
      </c>
      <c r="C310" s="11" t="s">
        <v>1985</v>
      </c>
      <c r="D310" s="11" t="s">
        <v>556</v>
      </c>
      <c r="E310" s="3">
        <v>0</v>
      </c>
      <c r="F310" s="3">
        <v>0</v>
      </c>
      <c r="G310" s="35"/>
      <c r="H310" s="35"/>
      <c r="I310" s="35" t="str">
        <f>IF(AND(ISNUMBER(I311),ISNUMBER(I312)), I311/I312*100, "")</f>
        <v/>
      </c>
      <c r="J310" s="35"/>
      <c r="K310" s="35" t="str">
        <f>IF(AND(ISNUMBER(K311),ISNUMBER(K312)), K311/K312*100, "")</f>
        <v/>
      </c>
      <c r="L310" s="35"/>
      <c r="M310" s="35" t="str">
        <f>IF(AND(ISNUMBER(M311),ISNUMBER(M312)), M311/M312*100, "")</f>
        <v/>
      </c>
      <c r="N310" s="35"/>
      <c r="O310" s="5" t="str">
        <f>IF(AND(ISNUMBER(O311),ISNUMBER(O312)), O311/O312*100, "")</f>
        <v/>
      </c>
      <c r="P310" s="35"/>
      <c r="Q310" s="35"/>
      <c r="R310" s="12"/>
      <c r="S310" s="12"/>
      <c r="T310" s="12"/>
      <c r="U310" s="12"/>
    </row>
    <row r="311" spans="1:21" s="14" customFormat="1" x14ac:dyDescent="0.3">
      <c r="A311" s="13"/>
      <c r="B311" s="13" t="s">
        <v>1994</v>
      </c>
      <c r="C311" s="13" t="s">
        <v>1995</v>
      </c>
      <c r="D311" s="13" t="s">
        <v>556</v>
      </c>
      <c r="E311" s="35"/>
      <c r="F311" s="35"/>
      <c r="G311" s="35"/>
      <c r="H311" s="35"/>
      <c r="I311" s="35"/>
      <c r="J311" s="35"/>
      <c r="K311" s="35"/>
      <c r="L311" s="35"/>
      <c r="M311" s="35"/>
      <c r="N311" s="35"/>
      <c r="O311" s="4" t="s">
        <v>5019</v>
      </c>
      <c r="P311" s="35"/>
      <c r="Q311" s="35"/>
      <c r="R311" s="35"/>
      <c r="S311" s="12"/>
      <c r="T311" s="12"/>
      <c r="U311" s="12"/>
    </row>
    <row r="312" spans="1:21" s="14" customFormat="1" x14ac:dyDescent="0.3">
      <c r="A312" s="13"/>
      <c r="B312" s="13" t="s">
        <v>1999</v>
      </c>
      <c r="C312" s="13" t="s">
        <v>2000</v>
      </c>
      <c r="D312" s="13" t="s">
        <v>556</v>
      </c>
      <c r="E312" s="35"/>
      <c r="F312" s="35"/>
      <c r="G312" s="35"/>
      <c r="H312" s="35"/>
      <c r="I312" s="35"/>
      <c r="J312" s="35"/>
      <c r="K312" s="35"/>
      <c r="L312" s="35"/>
      <c r="M312" s="35"/>
      <c r="N312" s="35"/>
      <c r="O312" s="4" t="s">
        <v>5019</v>
      </c>
      <c r="P312" s="35"/>
      <c r="Q312" s="35"/>
      <c r="R312" s="35"/>
      <c r="S312" s="12"/>
      <c r="T312" s="12"/>
      <c r="U312" s="12"/>
    </row>
    <row r="313" spans="1:21" s="14" customFormat="1" x14ac:dyDescent="0.3">
      <c r="A313" s="11"/>
      <c r="B313" s="11" t="s">
        <v>2023</v>
      </c>
      <c r="C313" s="11" t="s">
        <v>2024</v>
      </c>
      <c r="D313" s="11" t="s">
        <v>556</v>
      </c>
      <c r="E313" s="3">
        <v>0</v>
      </c>
      <c r="F313" s="3">
        <v>0</v>
      </c>
      <c r="G313" s="35"/>
      <c r="H313" s="35"/>
      <c r="I313" s="35" t="str">
        <f>IF(AND(ISNUMBER(I314),ISNUMBER(I315)), I314/I315*100, "")</f>
        <v/>
      </c>
      <c r="J313" s="35"/>
      <c r="K313" s="35" t="str">
        <f>IF(AND(ISNUMBER(K314),ISNUMBER(K315)), K314/K315*100, "")</f>
        <v/>
      </c>
      <c r="L313" s="35"/>
      <c r="M313" s="35" t="str">
        <f>IF(AND(ISNUMBER(M314),ISNUMBER(M315)), M314/M315*100, "")</f>
        <v/>
      </c>
      <c r="N313" s="35"/>
      <c r="O313" s="5" t="str">
        <f>IF(AND(ISNUMBER(O314),ISNUMBER(O315)), O314/O315*100, "")</f>
        <v/>
      </c>
      <c r="P313" s="35"/>
      <c r="Q313" s="35"/>
      <c r="R313" s="12"/>
      <c r="S313" s="12"/>
      <c r="T313" s="12"/>
      <c r="U313" s="12"/>
    </row>
    <row r="314" spans="1:21" s="14" customFormat="1" x14ac:dyDescent="0.3">
      <c r="A314" s="13"/>
      <c r="B314" s="13" t="s">
        <v>2030</v>
      </c>
      <c r="C314" s="13" t="s">
        <v>2031</v>
      </c>
      <c r="D314" s="13" t="s">
        <v>556</v>
      </c>
      <c r="E314" s="35"/>
      <c r="F314" s="35"/>
      <c r="G314" s="35"/>
      <c r="H314" s="35"/>
      <c r="I314" s="35"/>
      <c r="J314" s="35"/>
      <c r="K314" s="35"/>
      <c r="L314" s="35"/>
      <c r="M314" s="35"/>
      <c r="N314" s="35"/>
      <c r="O314" s="4" t="s">
        <v>5019</v>
      </c>
      <c r="P314" s="35"/>
      <c r="Q314" s="35"/>
      <c r="R314" s="35"/>
      <c r="S314" s="12"/>
      <c r="T314" s="12"/>
      <c r="U314" s="12"/>
    </row>
    <row r="315" spans="1:21" s="14" customFormat="1" x14ac:dyDescent="0.3">
      <c r="A315" s="13"/>
      <c r="B315" s="13" t="s">
        <v>2035</v>
      </c>
      <c r="C315" s="13" t="s">
        <v>2036</v>
      </c>
      <c r="D315" s="13" t="s">
        <v>556</v>
      </c>
      <c r="E315" s="35"/>
      <c r="F315" s="35"/>
      <c r="G315" s="35"/>
      <c r="H315" s="35"/>
      <c r="I315" s="35"/>
      <c r="J315" s="35"/>
      <c r="K315" s="35"/>
      <c r="L315" s="35"/>
      <c r="M315" s="35"/>
      <c r="N315" s="35"/>
      <c r="O315" s="4" t="s">
        <v>5019</v>
      </c>
      <c r="P315" s="35"/>
      <c r="Q315" s="35"/>
      <c r="R315" s="35"/>
      <c r="S315" s="12"/>
      <c r="T315" s="12"/>
      <c r="U315" s="12"/>
    </row>
    <row r="316" spans="1:21" s="14" customFormat="1" x14ac:dyDescent="0.3">
      <c r="A316" s="11"/>
      <c r="B316" s="11" t="s">
        <v>2056</v>
      </c>
      <c r="C316" s="11" t="s">
        <v>2057</v>
      </c>
      <c r="D316" s="11" t="s">
        <v>556</v>
      </c>
      <c r="E316" s="3">
        <v>0</v>
      </c>
      <c r="F316" s="3">
        <v>0</v>
      </c>
      <c r="G316" s="35"/>
      <c r="H316" s="35"/>
      <c r="I316" s="35" t="str">
        <f>IF(AND(ISNUMBER(I317),ISNUMBER(I318)), I317/I318*1000, "")</f>
        <v/>
      </c>
      <c r="J316" s="35"/>
      <c r="K316" s="35" t="str">
        <f>IF(AND(ISNUMBER(K317),ISNUMBER(K318)), K317/K318*1000, "")</f>
        <v/>
      </c>
      <c r="L316" s="35"/>
      <c r="M316" s="35" t="str">
        <f>IF(AND(ISNUMBER(M317),ISNUMBER(M318)), M317/M318*1000, "")</f>
        <v/>
      </c>
      <c r="N316" s="35"/>
      <c r="O316" s="5" t="str">
        <f>IF(AND(ISNUMBER(O317),ISNUMBER(O318)), O317/O318*1000, "")</f>
        <v/>
      </c>
      <c r="P316" s="35"/>
      <c r="Q316" s="35"/>
      <c r="R316" s="12"/>
      <c r="S316" s="12"/>
      <c r="T316" s="12"/>
      <c r="U316" s="12"/>
    </row>
    <row r="317" spans="1:21" s="14" customFormat="1" x14ac:dyDescent="0.3">
      <c r="A317" s="13"/>
      <c r="B317" s="13" t="s">
        <v>2063</v>
      </c>
      <c r="C317" s="13" t="s">
        <v>2064</v>
      </c>
      <c r="D317" s="13" t="s">
        <v>556</v>
      </c>
      <c r="E317" s="35"/>
      <c r="F317" s="35"/>
      <c r="G317" s="35"/>
      <c r="H317" s="35"/>
      <c r="I317" s="35"/>
      <c r="J317" s="35"/>
      <c r="K317" s="35"/>
      <c r="L317" s="35"/>
      <c r="M317" s="35"/>
      <c r="N317" s="35"/>
      <c r="O317" s="4" t="s">
        <v>5019</v>
      </c>
      <c r="P317" s="35"/>
      <c r="Q317" s="35"/>
      <c r="R317" s="35"/>
      <c r="S317" s="12"/>
      <c r="T317" s="12"/>
      <c r="U317" s="12"/>
    </row>
    <row r="318" spans="1:21" s="14" customFormat="1" x14ac:dyDescent="0.3">
      <c r="A318" s="13"/>
      <c r="B318" s="13" t="s">
        <v>2067</v>
      </c>
      <c r="C318" s="13" t="s">
        <v>2068</v>
      </c>
      <c r="D318" s="13" t="s">
        <v>556</v>
      </c>
      <c r="E318" s="35"/>
      <c r="F318" s="35"/>
      <c r="G318" s="35"/>
      <c r="H318" s="35"/>
      <c r="I318" s="35"/>
      <c r="J318" s="35"/>
      <c r="K318" s="35"/>
      <c r="L318" s="35"/>
      <c r="M318" s="35"/>
      <c r="N318" s="35"/>
      <c r="O318" s="4" t="s">
        <v>5019</v>
      </c>
      <c r="P318" s="35"/>
      <c r="Q318" s="35"/>
      <c r="R318" s="35"/>
      <c r="S318" s="12"/>
      <c r="T318" s="12"/>
      <c r="U318" s="12"/>
    </row>
    <row r="319" spans="1:21" s="14" customFormat="1" x14ac:dyDescent="0.3">
      <c r="A319" s="11"/>
      <c r="B319" s="11" t="s">
        <v>2091</v>
      </c>
      <c r="C319" s="11" t="s">
        <v>4556</v>
      </c>
      <c r="D319" s="11" t="s">
        <v>556</v>
      </c>
      <c r="E319" s="3">
        <v>0</v>
      </c>
      <c r="F319" s="3">
        <v>0</v>
      </c>
      <c r="G319" s="35"/>
      <c r="H319" s="35"/>
      <c r="I319" s="35" t="str">
        <f>IF(AND(ISNUMBER(I320),ISNUMBER(I321)), I320/I321, "")</f>
        <v/>
      </c>
      <c r="J319" s="35"/>
      <c r="K319" s="35" t="str">
        <f>IF(AND(ISNUMBER(K320),ISNUMBER(K321)), K320/K321, "")</f>
        <v/>
      </c>
      <c r="L319" s="35"/>
      <c r="M319" s="35" t="str">
        <f>IF(AND(ISNUMBER(M320),ISNUMBER(M321)), M320/M321, "")</f>
        <v/>
      </c>
      <c r="N319" s="35"/>
      <c r="O319" s="5" t="str">
        <f>IF(AND(ISNUMBER(O320),ISNUMBER(O321)), O320/O321, "")</f>
        <v/>
      </c>
      <c r="P319" s="35"/>
      <c r="Q319" s="35"/>
      <c r="R319" s="12"/>
      <c r="S319" s="12"/>
      <c r="T319" s="12"/>
      <c r="U319" s="12"/>
    </row>
    <row r="320" spans="1:21" s="14" customFormat="1" x14ac:dyDescent="0.3">
      <c r="A320" s="13"/>
      <c r="B320" s="13" t="s">
        <v>2100</v>
      </c>
      <c r="C320" s="13" t="s">
        <v>2101</v>
      </c>
      <c r="D320" s="13" t="s">
        <v>556</v>
      </c>
      <c r="E320" s="35"/>
      <c r="F320" s="35"/>
      <c r="G320" s="35"/>
      <c r="H320" s="35"/>
      <c r="I320" s="35"/>
      <c r="J320" s="35"/>
      <c r="K320" s="35"/>
      <c r="L320" s="35"/>
      <c r="M320" s="35"/>
      <c r="N320" s="35"/>
      <c r="O320" s="4" t="s">
        <v>5019</v>
      </c>
      <c r="P320" s="35"/>
      <c r="Q320" s="35"/>
      <c r="R320" s="35"/>
      <c r="S320" s="12"/>
      <c r="T320" s="12"/>
      <c r="U320" s="12"/>
    </row>
    <row r="321" spans="1:21" s="14" customFormat="1" x14ac:dyDescent="0.3">
      <c r="A321" s="13"/>
      <c r="B321" s="13" t="s">
        <v>2106</v>
      </c>
      <c r="C321" s="13" t="s">
        <v>2107</v>
      </c>
      <c r="D321" s="13" t="s">
        <v>556</v>
      </c>
      <c r="E321" s="35"/>
      <c r="F321" s="35"/>
      <c r="G321" s="35"/>
      <c r="H321" s="35"/>
      <c r="I321" s="35"/>
      <c r="J321" s="35"/>
      <c r="K321" s="35"/>
      <c r="L321" s="35"/>
      <c r="M321" s="35"/>
      <c r="N321" s="35"/>
      <c r="O321" s="4" t="s">
        <v>5019</v>
      </c>
      <c r="P321" s="35"/>
      <c r="Q321" s="35"/>
      <c r="R321" s="35"/>
      <c r="S321" s="12"/>
      <c r="T321" s="12"/>
      <c r="U321" s="12"/>
    </row>
    <row r="322" spans="1:21" s="14" customFormat="1" x14ac:dyDescent="0.3">
      <c r="A322" s="11"/>
      <c r="B322" s="11" t="s">
        <v>2126</v>
      </c>
      <c r="C322" s="11" t="s">
        <v>2127</v>
      </c>
      <c r="D322" s="11" t="s">
        <v>556</v>
      </c>
      <c r="E322" s="3">
        <v>0</v>
      </c>
      <c r="F322" s="3">
        <v>0</v>
      </c>
      <c r="G322" s="35"/>
      <c r="H322" s="35"/>
      <c r="I322" s="35" t="str">
        <f>IF(AND(ISNUMBER(I323),ISNUMBER(I324)), I323/I324, "")</f>
        <v/>
      </c>
      <c r="J322" s="35"/>
      <c r="K322" s="35" t="str">
        <f>IF(AND(ISNUMBER(K323),ISNUMBER(K324)), K323/K324, "")</f>
        <v/>
      </c>
      <c r="L322" s="35"/>
      <c r="M322" s="35" t="str">
        <f>IF(AND(ISNUMBER(M323),ISNUMBER(M324)), M323/M324, "")</f>
        <v/>
      </c>
      <c r="N322" s="35"/>
      <c r="O322" s="5" t="str">
        <f>IF(AND(ISNUMBER(O323),ISNUMBER(O324)), O323/O324, "")</f>
        <v/>
      </c>
      <c r="P322" s="35"/>
      <c r="Q322" s="35"/>
      <c r="R322" s="12"/>
      <c r="S322" s="12"/>
      <c r="T322" s="12"/>
      <c r="U322" s="12"/>
    </row>
    <row r="323" spans="1:21" s="14" customFormat="1" ht="28.8" x14ac:dyDescent="0.3">
      <c r="A323" s="13"/>
      <c r="B323" s="13" t="s">
        <v>2134</v>
      </c>
      <c r="C323" s="13" t="s">
        <v>2135</v>
      </c>
      <c r="D323" s="13" t="s">
        <v>556</v>
      </c>
      <c r="E323" s="35"/>
      <c r="F323" s="35"/>
      <c r="G323" s="35"/>
      <c r="H323" s="35"/>
      <c r="I323" s="35"/>
      <c r="J323" s="35"/>
      <c r="K323" s="35"/>
      <c r="L323" s="35"/>
      <c r="M323" s="35"/>
      <c r="N323" s="35"/>
      <c r="O323" s="4" t="s">
        <v>5019</v>
      </c>
      <c r="P323" s="35"/>
      <c r="Q323" s="35"/>
      <c r="R323" s="35"/>
      <c r="S323" s="12"/>
      <c r="T323" s="12"/>
      <c r="U323" s="12"/>
    </row>
    <row r="324" spans="1:21" s="14" customFormat="1" x14ac:dyDescent="0.3">
      <c r="A324" s="13"/>
      <c r="B324" s="13" t="s">
        <v>2139</v>
      </c>
      <c r="C324" s="13" t="s">
        <v>2140</v>
      </c>
      <c r="D324" s="13" t="s">
        <v>556</v>
      </c>
      <c r="E324" s="35"/>
      <c r="F324" s="35"/>
      <c r="G324" s="35"/>
      <c r="H324" s="35"/>
      <c r="I324" s="35"/>
      <c r="J324" s="35"/>
      <c r="K324" s="35"/>
      <c r="L324" s="35"/>
      <c r="M324" s="35"/>
      <c r="N324" s="35"/>
      <c r="O324" s="4" t="s">
        <v>5019</v>
      </c>
      <c r="P324" s="35"/>
      <c r="Q324" s="35"/>
      <c r="R324" s="35"/>
      <c r="S324" s="12"/>
      <c r="T324" s="12"/>
      <c r="U324" s="12"/>
    </row>
    <row r="325" spans="1:21" s="14" customFormat="1" x14ac:dyDescent="0.3">
      <c r="A325" s="11"/>
      <c r="B325" s="11" t="s">
        <v>2229</v>
      </c>
      <c r="C325" s="11" t="s">
        <v>2230</v>
      </c>
      <c r="D325" s="11" t="s">
        <v>556</v>
      </c>
      <c r="E325" s="3">
        <v>0</v>
      </c>
      <c r="F325" s="3">
        <v>0</v>
      </c>
      <c r="G325" s="35"/>
      <c r="H325" s="35"/>
      <c r="I325" s="35" t="str">
        <f>IF(AND(ISNUMBER(I326),ISNUMBER(I327)), (I326-I327)/I326, "")</f>
        <v/>
      </c>
      <c r="J325" s="35"/>
      <c r="K325" s="35" t="str">
        <f>IF(AND(ISNUMBER(K326),ISNUMBER(K327)), (K326-K327)/K326, "")</f>
        <v/>
      </c>
      <c r="L325" s="35"/>
      <c r="M325" s="35" t="str">
        <f>IF(AND(ISNUMBER(M326),ISNUMBER(M327)), (M326-M327)/M326, "")</f>
        <v/>
      </c>
      <c r="N325" s="35"/>
      <c r="O325" s="5" t="str">
        <f>IF(AND(ISNUMBER(O326),ISNUMBER(O327)), (O326-O327)/O326, "")</f>
        <v/>
      </c>
      <c r="P325" s="35"/>
      <c r="Q325" s="35"/>
      <c r="R325" s="12"/>
      <c r="S325" s="12"/>
      <c r="T325" s="12"/>
      <c r="U325" s="12"/>
    </row>
    <row r="326" spans="1:21" s="14" customFormat="1" x14ac:dyDescent="0.3">
      <c r="A326" s="13"/>
      <c r="B326" s="13" t="s">
        <v>2238</v>
      </c>
      <c r="C326" s="13" t="s">
        <v>2239</v>
      </c>
      <c r="D326" s="13" t="s">
        <v>556</v>
      </c>
      <c r="E326" s="35"/>
      <c r="F326" s="35"/>
      <c r="G326" s="35"/>
      <c r="H326" s="35"/>
      <c r="I326" s="35"/>
      <c r="J326" s="35"/>
      <c r="K326" s="35"/>
      <c r="L326" s="35"/>
      <c r="M326" s="35"/>
      <c r="N326" s="35"/>
      <c r="O326" s="4" t="s">
        <v>5019</v>
      </c>
      <c r="P326" s="35"/>
      <c r="Q326" s="35"/>
      <c r="R326" s="35"/>
      <c r="S326" s="12"/>
      <c r="T326" s="12"/>
      <c r="U326" s="12"/>
    </row>
    <row r="327" spans="1:21" s="14" customFormat="1" x14ac:dyDescent="0.3">
      <c r="A327" s="13"/>
      <c r="B327" s="13" t="s">
        <v>2241</v>
      </c>
      <c r="C327" s="13" t="s">
        <v>2242</v>
      </c>
      <c r="D327" s="13" t="s">
        <v>556</v>
      </c>
      <c r="E327" s="35"/>
      <c r="F327" s="35"/>
      <c r="G327" s="35"/>
      <c r="H327" s="35"/>
      <c r="I327" s="35"/>
      <c r="J327" s="35"/>
      <c r="K327" s="35"/>
      <c r="L327" s="35"/>
      <c r="M327" s="35"/>
      <c r="N327" s="35"/>
      <c r="O327" s="4" t="s">
        <v>5019</v>
      </c>
      <c r="P327" s="35"/>
      <c r="Q327" s="35"/>
      <c r="R327" s="35"/>
      <c r="S327" s="12"/>
      <c r="T327" s="12"/>
      <c r="U327" s="12"/>
    </row>
    <row r="328" spans="1:21" s="14" customFormat="1" x14ac:dyDescent="0.3">
      <c r="A328" s="11"/>
      <c r="B328" s="11" t="s">
        <v>2244</v>
      </c>
      <c r="C328" s="11" t="s">
        <v>2245</v>
      </c>
      <c r="D328" s="11" t="s">
        <v>556</v>
      </c>
      <c r="E328" s="3">
        <v>0</v>
      </c>
      <c r="F328" s="3">
        <v>0</v>
      </c>
      <c r="G328" s="35"/>
      <c r="H328" s="35"/>
      <c r="I328" s="35" t="str">
        <f>IF(AND(ISNUMBER(I329),ISNUMBER(I330),ISNUMBER(I331)), (I329-I330)*1000/(365*I331), "")</f>
        <v/>
      </c>
      <c r="J328" s="35"/>
      <c r="K328" s="35" t="str">
        <f>IF(AND(ISNUMBER(K329),ISNUMBER(K330),ISNUMBER(K331)), (K329-K330)*1000/(365*K331), "")</f>
        <v/>
      </c>
      <c r="L328" s="35"/>
      <c r="M328" s="35" t="str">
        <f>IF(AND(ISNUMBER(M329),ISNUMBER(M330),ISNUMBER(M331)), (M329-M330)*1000/(365*M331), "")</f>
        <v/>
      </c>
      <c r="N328" s="35"/>
      <c r="O328" s="5" t="str">
        <f>IF(AND(ISNUMBER(O329),ISNUMBER(O330),ISNUMBER(O331)), (O329-O330)*1000/(365*O331), "")</f>
        <v/>
      </c>
      <c r="P328" s="35"/>
      <c r="Q328" s="35"/>
      <c r="R328" s="12"/>
      <c r="S328" s="12"/>
      <c r="T328" s="12"/>
      <c r="U328" s="12"/>
    </row>
    <row r="329" spans="1:21" s="14" customFormat="1" x14ac:dyDescent="0.3">
      <c r="A329" s="13"/>
      <c r="B329" s="13" t="s">
        <v>2253</v>
      </c>
      <c r="C329" s="13" t="s">
        <v>2254</v>
      </c>
      <c r="D329" s="13" t="s">
        <v>556</v>
      </c>
      <c r="E329" s="35"/>
      <c r="F329" s="35"/>
      <c r="G329" s="35"/>
      <c r="H329" s="35"/>
      <c r="I329" s="35"/>
      <c r="J329" s="35"/>
      <c r="K329" s="35"/>
      <c r="L329" s="35"/>
      <c r="M329" s="35"/>
      <c r="N329" s="35"/>
      <c r="O329" s="4" t="s">
        <v>5019</v>
      </c>
      <c r="P329" s="35"/>
      <c r="Q329" s="35"/>
      <c r="R329" s="35"/>
      <c r="S329" s="12"/>
      <c r="T329" s="12"/>
      <c r="U329" s="12"/>
    </row>
    <row r="330" spans="1:21" s="14" customFormat="1" x14ac:dyDescent="0.3">
      <c r="A330" s="13"/>
      <c r="B330" s="13" t="s">
        <v>2258</v>
      </c>
      <c r="C330" s="13" t="s">
        <v>2259</v>
      </c>
      <c r="D330" s="13" t="s">
        <v>556</v>
      </c>
      <c r="E330" s="35"/>
      <c r="F330" s="35"/>
      <c r="G330" s="35"/>
      <c r="H330" s="35"/>
      <c r="I330" s="35"/>
      <c r="J330" s="35"/>
      <c r="K330" s="35"/>
      <c r="L330" s="35"/>
      <c r="M330" s="35"/>
      <c r="N330" s="35"/>
      <c r="O330" s="4" t="s">
        <v>5019</v>
      </c>
      <c r="P330" s="35"/>
      <c r="Q330" s="35"/>
      <c r="R330" s="35"/>
      <c r="S330" s="12"/>
      <c r="T330" s="12"/>
      <c r="U330" s="12"/>
    </row>
    <row r="331" spans="1:21" s="14" customFormat="1" x14ac:dyDescent="0.3">
      <c r="A331" s="13"/>
      <c r="B331" s="13" t="s">
        <v>2262</v>
      </c>
      <c r="C331" s="13" t="s">
        <v>2263</v>
      </c>
      <c r="D331" s="13" t="s">
        <v>556</v>
      </c>
      <c r="E331" s="35"/>
      <c r="F331" s="35"/>
      <c r="G331" s="35"/>
      <c r="H331" s="35"/>
      <c r="I331" s="35"/>
      <c r="J331" s="35"/>
      <c r="K331" s="35"/>
      <c r="L331" s="35"/>
      <c r="M331" s="35"/>
      <c r="N331" s="35"/>
      <c r="O331" s="4" t="s">
        <v>5019</v>
      </c>
      <c r="P331" s="35"/>
      <c r="Q331" s="35"/>
      <c r="R331" s="35"/>
      <c r="S331" s="12"/>
      <c r="T331" s="12"/>
      <c r="U331" s="12"/>
    </row>
    <row r="332" spans="1:21" s="14" customFormat="1" x14ac:dyDescent="0.3">
      <c r="A332" s="11"/>
      <c r="B332" s="11" t="s">
        <v>2317</v>
      </c>
      <c r="C332" s="11" t="s">
        <v>2318</v>
      </c>
      <c r="D332" s="11" t="s">
        <v>556</v>
      </c>
      <c r="E332" s="3">
        <v>0</v>
      </c>
      <c r="F332" s="3">
        <v>0</v>
      </c>
      <c r="G332" s="35"/>
      <c r="H332" s="35"/>
      <c r="I332" s="35" t="str">
        <f>IF(AND(ISNUMBER(I333),ISNUMBER(I334),ISNUMBER(I335)), (I333+I334)/I335, "")</f>
        <v/>
      </c>
      <c r="J332" s="35"/>
      <c r="K332" s="35" t="str">
        <f>IF(AND(ISNUMBER(K333),ISNUMBER(K334),ISNUMBER(K335)), (K333+K334)/K335, "")</f>
        <v/>
      </c>
      <c r="L332" s="35"/>
      <c r="M332" s="35" t="str">
        <f>IF(AND(ISNUMBER(M333),ISNUMBER(M334),ISNUMBER(M335)), (M333+M334)/M335, "")</f>
        <v/>
      </c>
      <c r="N332" s="35"/>
      <c r="O332" s="5" t="str">
        <f>IF(AND(ISNUMBER(O333),ISNUMBER(O334),ISNUMBER(O335)), (O333+O334)/O335, "")</f>
        <v/>
      </c>
      <c r="P332" s="35"/>
      <c r="Q332" s="35"/>
      <c r="R332" s="12"/>
      <c r="S332" s="12"/>
      <c r="T332" s="12"/>
      <c r="U332" s="12"/>
    </row>
    <row r="333" spans="1:21" s="14" customFormat="1" x14ac:dyDescent="0.3">
      <c r="A333" s="13"/>
      <c r="B333" s="13" t="s">
        <v>2326</v>
      </c>
      <c r="C333" s="13" t="s">
        <v>2327</v>
      </c>
      <c r="D333" s="13" t="s">
        <v>556</v>
      </c>
      <c r="E333" s="35"/>
      <c r="F333" s="35"/>
      <c r="G333" s="35"/>
      <c r="H333" s="35"/>
      <c r="I333" s="35"/>
      <c r="J333" s="35"/>
      <c r="K333" s="35"/>
      <c r="L333" s="35"/>
      <c r="M333" s="35"/>
      <c r="N333" s="35"/>
      <c r="O333" s="4" t="s">
        <v>5019</v>
      </c>
      <c r="P333" s="35"/>
      <c r="Q333" s="35"/>
      <c r="R333" s="35"/>
      <c r="S333" s="12"/>
      <c r="T333" s="12"/>
      <c r="U333" s="12"/>
    </row>
    <row r="334" spans="1:21" s="14" customFormat="1" x14ac:dyDescent="0.3">
      <c r="A334" s="13"/>
      <c r="B334" s="13" t="s">
        <v>2330</v>
      </c>
      <c r="C334" s="13" t="s">
        <v>2331</v>
      </c>
      <c r="D334" s="13" t="s">
        <v>556</v>
      </c>
      <c r="E334" s="35"/>
      <c r="F334" s="35"/>
      <c r="G334" s="35"/>
      <c r="H334" s="35"/>
      <c r="I334" s="35"/>
      <c r="J334" s="35"/>
      <c r="K334" s="35"/>
      <c r="L334" s="35"/>
      <c r="M334" s="35"/>
      <c r="N334" s="35"/>
      <c r="O334" s="4" t="s">
        <v>5019</v>
      </c>
      <c r="P334" s="35"/>
      <c r="Q334" s="35"/>
      <c r="R334" s="35"/>
      <c r="S334" s="12"/>
      <c r="T334" s="12"/>
      <c r="U334" s="12"/>
    </row>
    <row r="335" spans="1:21" s="14" customFormat="1" x14ac:dyDescent="0.3">
      <c r="A335" s="13"/>
      <c r="B335" s="13" t="s">
        <v>2335</v>
      </c>
      <c r="C335" s="13" t="s">
        <v>2336</v>
      </c>
      <c r="D335" s="13" t="s">
        <v>556</v>
      </c>
      <c r="E335" s="35"/>
      <c r="F335" s="35"/>
      <c r="G335" s="35"/>
      <c r="H335" s="35"/>
      <c r="I335" s="35"/>
      <c r="J335" s="35"/>
      <c r="K335" s="35"/>
      <c r="L335" s="35"/>
      <c r="M335" s="35"/>
      <c r="N335" s="35"/>
      <c r="O335" s="4" t="s">
        <v>5019</v>
      </c>
      <c r="P335" s="35"/>
      <c r="Q335" s="35"/>
      <c r="R335" s="35"/>
      <c r="S335" s="12"/>
      <c r="T335" s="12"/>
      <c r="U335" s="12"/>
    </row>
    <row r="336" spans="1:21" s="14" customFormat="1" x14ac:dyDescent="0.3">
      <c r="A336" s="11"/>
      <c r="B336" s="11" t="s">
        <v>4745</v>
      </c>
      <c r="C336" s="11" t="s">
        <v>4746</v>
      </c>
      <c r="D336" s="11" t="s">
        <v>556</v>
      </c>
      <c r="E336" s="3">
        <v>0</v>
      </c>
      <c r="F336" s="3">
        <v>0</v>
      </c>
      <c r="G336" s="35"/>
      <c r="H336" s="35"/>
      <c r="I336" s="35" t="str">
        <f>IF(ISNUMBER(I337), I337, "")</f>
        <v/>
      </c>
      <c r="J336" s="35"/>
      <c r="K336" s="35" t="str">
        <f>IF(ISNUMBER(K337), K337, "")</f>
        <v/>
      </c>
      <c r="L336" s="35"/>
      <c r="M336" s="35" t="str">
        <f>IF(ISNUMBER(M337), M337, "")</f>
        <v/>
      </c>
      <c r="N336" s="35"/>
      <c r="O336" s="5" t="str">
        <f>IF(ISNUMBER(O337), O337, "")</f>
        <v/>
      </c>
      <c r="P336" s="35"/>
      <c r="Q336" s="35"/>
      <c r="R336" s="12"/>
      <c r="S336" s="12"/>
      <c r="T336" s="12"/>
      <c r="U336" s="12"/>
    </row>
    <row r="337" spans="1:21" s="14" customFormat="1" x14ac:dyDescent="0.3">
      <c r="A337" s="13"/>
      <c r="B337" s="13" t="s">
        <v>4754</v>
      </c>
      <c r="C337" s="13" t="s">
        <v>4755</v>
      </c>
      <c r="D337" s="13" t="s">
        <v>556</v>
      </c>
      <c r="E337" s="35"/>
      <c r="F337" s="35"/>
      <c r="G337" s="35"/>
      <c r="H337" s="35"/>
      <c r="I337" s="35"/>
      <c r="J337" s="35"/>
      <c r="K337" s="35"/>
      <c r="L337" s="35"/>
      <c r="M337" s="35"/>
      <c r="N337" s="35"/>
      <c r="O337" s="4" t="s">
        <v>5019</v>
      </c>
      <c r="P337" s="35"/>
      <c r="Q337" s="35"/>
      <c r="R337" s="35"/>
      <c r="S337" s="12"/>
      <c r="T337" s="12"/>
      <c r="U337" s="12"/>
    </row>
    <row r="338" spans="1:21" s="14" customFormat="1" x14ac:dyDescent="0.3">
      <c r="A338" s="11"/>
      <c r="B338" s="11" t="s">
        <v>2752</v>
      </c>
      <c r="C338" s="11" t="s">
        <v>2753</v>
      </c>
      <c r="D338" s="11" t="s">
        <v>556</v>
      </c>
      <c r="E338" s="3">
        <v>0</v>
      </c>
      <c r="F338" s="3">
        <v>0</v>
      </c>
      <c r="G338" s="35"/>
      <c r="H338" s="35"/>
      <c r="I338" s="35" t="str">
        <f>IF(AND(ISNUMBER(I339),ISNUMBER(I340)), I339/I340, "")</f>
        <v/>
      </c>
      <c r="J338" s="35"/>
      <c r="K338" s="35" t="str">
        <f>IF(AND(ISNUMBER(K339),ISNUMBER(K340)), K339/K340, "")</f>
        <v/>
      </c>
      <c r="L338" s="35"/>
      <c r="M338" s="35" t="str">
        <f>IF(AND(ISNUMBER(M339),ISNUMBER(M340)), M339/M340, "")</f>
        <v/>
      </c>
      <c r="N338" s="35"/>
      <c r="O338" s="5">
        <f>IF(AND(ISNUMBER(O339),ISNUMBER(O340)), O339/O340, "")</f>
        <v>0.95620406938959157</v>
      </c>
      <c r="P338" s="35"/>
      <c r="Q338" s="35"/>
      <c r="R338" s="12"/>
      <c r="S338" s="12"/>
      <c r="T338" s="12"/>
      <c r="U338" s="12"/>
    </row>
    <row r="339" spans="1:21" s="14" customFormat="1" x14ac:dyDescent="0.3">
      <c r="A339" s="13"/>
      <c r="B339" s="13" t="s">
        <v>2761</v>
      </c>
      <c r="C339" s="13" t="s">
        <v>2762</v>
      </c>
      <c r="D339" s="13" t="s">
        <v>556</v>
      </c>
      <c r="E339" s="35"/>
      <c r="F339" s="35"/>
      <c r="G339" s="35"/>
      <c r="H339" s="35"/>
      <c r="I339" s="35"/>
      <c r="J339" s="35"/>
      <c r="K339" s="35"/>
      <c r="L339" s="35"/>
      <c r="M339" s="35"/>
      <c r="N339" s="35"/>
      <c r="O339" s="4">
        <v>765078</v>
      </c>
      <c r="P339" s="35"/>
      <c r="Q339" s="35"/>
      <c r="R339" s="35"/>
      <c r="S339" s="12"/>
      <c r="T339" s="12"/>
      <c r="U339" s="12"/>
    </row>
    <row r="340" spans="1:21" s="14" customFormat="1" x14ac:dyDescent="0.3">
      <c r="A340" s="13"/>
      <c r="B340" s="13" t="s">
        <v>2767</v>
      </c>
      <c r="C340" s="13" t="s">
        <v>2768</v>
      </c>
      <c r="D340" s="13" t="s">
        <v>556</v>
      </c>
      <c r="E340" s="35"/>
      <c r="F340" s="35"/>
      <c r="G340" s="35"/>
      <c r="H340" s="35"/>
      <c r="I340" s="35"/>
      <c r="J340" s="35"/>
      <c r="K340" s="35"/>
      <c r="L340" s="35"/>
      <c r="M340" s="35"/>
      <c r="N340" s="35"/>
      <c r="O340" s="4">
        <v>800120</v>
      </c>
      <c r="P340" s="35"/>
      <c r="Q340" s="35"/>
      <c r="R340" s="35"/>
      <c r="S340" s="12"/>
      <c r="T340" s="12"/>
      <c r="U340" s="12"/>
    </row>
    <row r="341" spans="1:21" s="14" customFormat="1" x14ac:dyDescent="0.3">
      <c r="A341" s="11"/>
      <c r="B341" s="11" t="s">
        <v>2770</v>
      </c>
      <c r="C341" s="11" t="s">
        <v>2771</v>
      </c>
      <c r="D341" s="11" t="s">
        <v>556</v>
      </c>
      <c r="E341" s="3">
        <v>264</v>
      </c>
      <c r="F341" s="3">
        <v>66</v>
      </c>
      <c r="G341" s="35"/>
      <c r="H341" s="35"/>
      <c r="I341" s="35" t="str">
        <f>IF(AND(ISNUMBER(I342),ISNUMBER(I343)), I342/I343, "")</f>
        <v/>
      </c>
      <c r="J341" s="35"/>
      <c r="K341" s="35" t="str">
        <f>IF(AND(ISNUMBER(K342),ISNUMBER(K343)), K342/K343, "")</f>
        <v/>
      </c>
      <c r="L341" s="35"/>
      <c r="M341" s="35" t="str">
        <f>IF(AND(ISNUMBER(M342),ISNUMBER(M343)), M342/M343, "")</f>
        <v/>
      </c>
      <c r="N341" s="35"/>
      <c r="O341" s="5">
        <f>IF(AND(ISNUMBER(O342),ISNUMBER(O343)), O342/O343, "")</f>
        <v>1</v>
      </c>
      <c r="P341" s="35"/>
      <c r="Q341" s="35"/>
      <c r="R341" s="12"/>
      <c r="S341" s="12"/>
      <c r="T341" s="12"/>
      <c r="U341" s="12"/>
    </row>
    <row r="342" spans="1:21" s="14" customFormat="1" ht="43.2" x14ac:dyDescent="0.3">
      <c r="A342" s="13"/>
      <c r="B342" s="13" t="s">
        <v>2774</v>
      </c>
      <c r="C342" s="13" t="s">
        <v>4795</v>
      </c>
      <c r="D342" s="13" t="s">
        <v>556</v>
      </c>
      <c r="E342" s="35"/>
      <c r="F342" s="35"/>
      <c r="G342" s="35"/>
      <c r="H342" s="35"/>
      <c r="I342" s="35"/>
      <c r="J342" s="35"/>
      <c r="K342" s="35"/>
      <c r="L342" s="35"/>
      <c r="M342" s="35"/>
      <c r="N342" s="35"/>
      <c r="O342" s="4">
        <v>365</v>
      </c>
      <c r="P342" s="35"/>
      <c r="Q342" s="35"/>
      <c r="R342" s="35"/>
      <c r="S342" s="12"/>
      <c r="T342" s="12"/>
      <c r="U342" s="12"/>
    </row>
    <row r="343" spans="1:21" s="14" customFormat="1" x14ac:dyDescent="0.3">
      <c r="A343" s="13"/>
      <c r="B343" s="13" t="s">
        <v>2778</v>
      </c>
      <c r="C343" s="13" t="s">
        <v>4797</v>
      </c>
      <c r="D343" s="13" t="s">
        <v>556</v>
      </c>
      <c r="E343" s="35"/>
      <c r="F343" s="35"/>
      <c r="G343" s="35"/>
      <c r="H343" s="35"/>
      <c r="I343" s="35"/>
      <c r="J343" s="35"/>
      <c r="K343" s="35"/>
      <c r="L343" s="35"/>
      <c r="M343" s="35"/>
      <c r="N343" s="35"/>
      <c r="O343" s="4">
        <v>365</v>
      </c>
      <c r="P343" s="35"/>
      <c r="Q343" s="35"/>
      <c r="R343" s="35"/>
      <c r="S343" s="12"/>
      <c r="T343" s="12"/>
      <c r="U343" s="12"/>
    </row>
    <row r="344" spans="1:21" s="14" customFormat="1" ht="28.8" x14ac:dyDescent="0.3">
      <c r="A344" s="11"/>
      <c r="B344" s="11" t="s">
        <v>2802</v>
      </c>
      <c r="C344" s="11" t="s">
        <v>2803</v>
      </c>
      <c r="D344" s="11" t="s">
        <v>556</v>
      </c>
      <c r="E344" s="52">
        <v>1</v>
      </c>
      <c r="F344" s="52">
        <v>1</v>
      </c>
      <c r="G344" s="35"/>
      <c r="H344" s="35"/>
      <c r="I344" s="35" t="str">
        <f>IF(AND(ISNUMBER(I345),ISNUMBER(I346)), I345/I346, "")</f>
        <v/>
      </c>
      <c r="J344" s="35"/>
      <c r="K344" s="35" t="str">
        <f>IF(AND(ISNUMBER(K345),ISNUMBER(K346)), K345/K346, "")</f>
        <v/>
      </c>
      <c r="L344" s="35"/>
      <c r="M344" s="35" t="str">
        <f>IF(AND(ISNUMBER(M345),ISNUMBER(M346)), M345/M346, "")</f>
        <v/>
      </c>
      <c r="N344" s="35"/>
      <c r="O344" s="5">
        <f>IF(AND(ISNUMBER(O345),ISNUMBER(O346)), O345/O346, "")</f>
        <v>1</v>
      </c>
      <c r="P344" s="35"/>
      <c r="Q344" s="35"/>
      <c r="R344" s="12"/>
      <c r="S344" s="12"/>
      <c r="T344" s="12"/>
      <c r="U344" s="12"/>
    </row>
    <row r="345" spans="1:21" s="14" customFormat="1" x14ac:dyDescent="0.3">
      <c r="A345" s="13"/>
      <c r="B345" s="13" t="s">
        <v>2812</v>
      </c>
      <c r="C345" s="13" t="s">
        <v>2813</v>
      </c>
      <c r="D345" s="13" t="s">
        <v>556</v>
      </c>
      <c r="E345" s="35"/>
      <c r="F345" s="35"/>
      <c r="G345" s="35"/>
      <c r="H345" s="35"/>
      <c r="I345" s="35"/>
      <c r="J345" s="35"/>
      <c r="K345" s="35"/>
      <c r="L345" s="35"/>
      <c r="M345" s="35"/>
      <c r="N345" s="35"/>
      <c r="O345" s="4">
        <v>16</v>
      </c>
      <c r="P345" s="35"/>
      <c r="Q345" s="35"/>
      <c r="R345" s="35"/>
      <c r="S345" s="12"/>
      <c r="T345" s="12"/>
      <c r="U345" s="12"/>
    </row>
    <row r="346" spans="1:21" s="14" customFormat="1" x14ac:dyDescent="0.3">
      <c r="A346" s="13"/>
      <c r="B346" s="13" t="s">
        <v>2817</v>
      </c>
      <c r="C346" s="13" t="s">
        <v>2818</v>
      </c>
      <c r="D346" s="13" t="s">
        <v>556</v>
      </c>
      <c r="E346" s="35"/>
      <c r="F346" s="35"/>
      <c r="G346" s="35"/>
      <c r="H346" s="35"/>
      <c r="I346" s="35"/>
      <c r="J346" s="35"/>
      <c r="K346" s="35"/>
      <c r="L346" s="35"/>
      <c r="M346" s="35"/>
      <c r="N346" s="35"/>
      <c r="O346" s="4">
        <v>16</v>
      </c>
      <c r="P346" s="35"/>
      <c r="Q346" s="35"/>
      <c r="R346" s="35"/>
      <c r="S346" s="12"/>
      <c r="T346" s="12"/>
      <c r="U346" s="12"/>
    </row>
    <row r="347" spans="1:21" s="14" customFormat="1" x14ac:dyDescent="0.3">
      <c r="A347" s="11"/>
      <c r="B347" s="11" t="s">
        <v>2969</v>
      </c>
      <c r="C347" s="11" t="s">
        <v>2970</v>
      </c>
      <c r="D347" s="11" t="s">
        <v>556</v>
      </c>
      <c r="E347" s="52">
        <v>1</v>
      </c>
      <c r="F347" s="52">
        <v>1</v>
      </c>
      <c r="G347" s="35"/>
      <c r="H347" s="35"/>
      <c r="I347" s="35" t="str">
        <f>IF(AND(ISNUMBER(I348),ISNUMBER(I349),ISNUMBER(I350)), I348/(I349*I350), "")</f>
        <v/>
      </c>
      <c r="J347" s="35"/>
      <c r="K347" s="35" t="str">
        <f>IF(AND(ISNUMBER(K348),ISNUMBER(K349),ISNUMBER(K350)), K348/(K349*K350), "")</f>
        <v/>
      </c>
      <c r="L347" s="35"/>
      <c r="M347" s="35" t="str">
        <f>IF(AND(ISNUMBER(M348),ISNUMBER(M349),ISNUMBER(M350)), M348/(M349*M350), "")</f>
        <v/>
      </c>
      <c r="N347" s="35"/>
      <c r="O347" s="5">
        <f>IF(AND(ISNUMBER(O348),ISNUMBER(O349),ISNUMBER(O350)), O348/(O349*O350), "")</f>
        <v>8.3333333333333329E-2</v>
      </c>
      <c r="P347" s="35"/>
      <c r="Q347" s="35"/>
      <c r="R347" s="12"/>
      <c r="S347" s="12"/>
      <c r="T347" s="12"/>
      <c r="U347" s="12"/>
    </row>
    <row r="348" spans="1:21" s="14" customFormat="1" x14ac:dyDescent="0.3">
      <c r="A348" s="13"/>
      <c r="B348" s="13" t="s">
        <v>2978</v>
      </c>
      <c r="C348" s="13" t="s">
        <v>2979</v>
      </c>
      <c r="D348" s="13" t="s">
        <v>556</v>
      </c>
      <c r="E348" s="35"/>
      <c r="F348" s="35"/>
      <c r="G348" s="35"/>
      <c r="H348" s="35"/>
      <c r="I348" s="35"/>
      <c r="J348" s="35"/>
      <c r="K348" s="35"/>
      <c r="L348" s="35"/>
      <c r="M348" s="35"/>
      <c r="N348" s="35"/>
      <c r="O348" s="4">
        <v>32</v>
      </c>
      <c r="P348" s="35"/>
      <c r="Q348" s="35"/>
      <c r="R348" s="35"/>
      <c r="S348" s="12"/>
      <c r="T348" s="12"/>
      <c r="U348" s="12"/>
    </row>
    <row r="349" spans="1:21" s="14" customFormat="1" x14ac:dyDescent="0.3">
      <c r="A349" s="13"/>
      <c r="B349" s="13" t="s">
        <v>2982</v>
      </c>
      <c r="C349" s="13" t="s">
        <v>2983</v>
      </c>
      <c r="D349" s="13" t="s">
        <v>556</v>
      </c>
      <c r="E349" s="35"/>
      <c r="F349" s="35"/>
      <c r="G349" s="35"/>
      <c r="H349" s="35"/>
      <c r="I349" s="35"/>
      <c r="J349" s="35"/>
      <c r="K349" s="35"/>
      <c r="L349" s="35"/>
      <c r="M349" s="35"/>
      <c r="N349" s="35"/>
      <c r="O349" s="4">
        <v>12</v>
      </c>
      <c r="P349" s="35"/>
      <c r="Q349" s="35"/>
      <c r="R349" s="35"/>
      <c r="S349" s="12"/>
      <c r="T349" s="12"/>
      <c r="U349" s="12"/>
    </row>
    <row r="350" spans="1:21" s="14" customFormat="1" x14ac:dyDescent="0.3">
      <c r="A350" s="13"/>
      <c r="B350" s="13" t="s">
        <v>2987</v>
      </c>
      <c r="C350" s="13" t="s">
        <v>2988</v>
      </c>
      <c r="D350" s="13" t="s">
        <v>556</v>
      </c>
      <c r="E350" s="35"/>
      <c r="F350" s="35"/>
      <c r="G350" s="35"/>
      <c r="H350" s="35"/>
      <c r="I350" s="35"/>
      <c r="J350" s="35"/>
      <c r="K350" s="35"/>
      <c r="L350" s="35"/>
      <c r="M350" s="35"/>
      <c r="N350" s="35"/>
      <c r="O350" s="4">
        <v>32</v>
      </c>
      <c r="P350" s="35"/>
      <c r="Q350" s="35"/>
      <c r="R350" s="35"/>
      <c r="S350" s="12"/>
      <c r="T350" s="12"/>
      <c r="U350" s="12"/>
    </row>
    <row r="351" spans="1:21" s="14" customFormat="1" x14ac:dyDescent="0.3">
      <c r="A351" s="11"/>
      <c r="B351" s="11" t="s">
        <v>3070</v>
      </c>
      <c r="C351" s="11" t="s">
        <v>3071</v>
      </c>
      <c r="D351" s="11" t="s">
        <v>556</v>
      </c>
      <c r="E351" s="52">
        <v>1</v>
      </c>
      <c r="F351" s="52">
        <v>1</v>
      </c>
      <c r="G351" s="35"/>
      <c r="H351" s="35"/>
      <c r="I351" s="35" t="str">
        <f>IF(AND(ISNUMBER(I352),ISNUMBER(I353)), I352/I353, "")</f>
        <v/>
      </c>
      <c r="J351" s="35"/>
      <c r="K351" s="35" t="str">
        <f>IF(AND(ISNUMBER(K352),ISNUMBER(K353)), K352/K353, "")</f>
        <v/>
      </c>
      <c r="L351" s="35"/>
      <c r="M351" s="35" t="str">
        <f>IF(AND(ISNUMBER(M352),ISNUMBER(M353)), M352/M353, "")</f>
        <v/>
      </c>
      <c r="N351" s="35"/>
      <c r="O351" s="5">
        <f>IF(AND(ISNUMBER(O352),ISNUMBER(O353)), O352/O353, "")</f>
        <v>1.0178533226471416</v>
      </c>
      <c r="P351" s="35"/>
      <c r="Q351" s="35"/>
      <c r="R351" s="12"/>
      <c r="S351" s="12"/>
      <c r="T351" s="12"/>
      <c r="U351" s="12"/>
    </row>
    <row r="352" spans="1:21" s="14" customFormat="1" x14ac:dyDescent="0.3">
      <c r="A352" s="13"/>
      <c r="B352" s="13" t="s">
        <v>3079</v>
      </c>
      <c r="C352" s="13" t="s">
        <v>3080</v>
      </c>
      <c r="D352" s="13" t="s">
        <v>556</v>
      </c>
      <c r="E352" s="35"/>
      <c r="F352" s="35"/>
      <c r="G352" s="35"/>
      <c r="H352" s="35"/>
      <c r="I352" s="35"/>
      <c r="J352" s="35"/>
      <c r="K352" s="35"/>
      <c r="L352" s="35"/>
      <c r="M352" s="35"/>
      <c r="N352" s="35"/>
      <c r="O352" s="4">
        <v>389665569.19999999</v>
      </c>
      <c r="P352" s="35"/>
      <c r="Q352" s="35"/>
      <c r="R352" s="35"/>
      <c r="S352" s="12"/>
      <c r="T352" s="12"/>
      <c r="U352" s="12"/>
    </row>
    <row r="353" spans="1:21" s="14" customFormat="1" x14ac:dyDescent="0.3">
      <c r="A353" s="13"/>
      <c r="B353" s="13" t="s">
        <v>3083</v>
      </c>
      <c r="C353" s="13" t="s">
        <v>3084</v>
      </c>
      <c r="D353" s="13" t="s">
        <v>556</v>
      </c>
      <c r="E353" s="35"/>
      <c r="F353" s="35"/>
      <c r="G353" s="35"/>
      <c r="H353" s="35"/>
      <c r="I353" s="35"/>
      <c r="J353" s="35"/>
      <c r="K353" s="35"/>
      <c r="L353" s="35"/>
      <c r="M353" s="35"/>
      <c r="N353" s="35"/>
      <c r="O353" s="4">
        <v>382830767.98000002</v>
      </c>
      <c r="P353" s="35"/>
      <c r="Q353" s="35"/>
      <c r="R353" s="35"/>
      <c r="S353" s="12"/>
      <c r="T353" s="12"/>
      <c r="U353" s="12"/>
    </row>
    <row r="354" spans="1:21" s="14" customFormat="1" ht="28.8" x14ac:dyDescent="0.3">
      <c r="A354" s="11"/>
      <c r="B354" s="11" t="s">
        <v>3163</v>
      </c>
      <c r="C354" s="11" t="s">
        <v>3164</v>
      </c>
      <c r="D354" s="11" t="s">
        <v>556</v>
      </c>
      <c r="E354" s="52">
        <v>1</v>
      </c>
      <c r="F354" s="52">
        <v>1</v>
      </c>
      <c r="G354" s="35"/>
      <c r="H354" s="35"/>
      <c r="I354" s="35" t="str">
        <f>IF(AND(ISNUMBER(I355),ISNUMBER(I356),ISNUMBER(I357)), I355/(I356-I357), "")</f>
        <v/>
      </c>
      <c r="J354" s="35"/>
      <c r="K354" s="35" t="str">
        <f>IF(AND(ISNUMBER(K355),ISNUMBER(K356),ISNUMBER(K357)), K355/(K356-K357), "")</f>
        <v/>
      </c>
      <c r="L354" s="35"/>
      <c r="M354" s="35" t="str">
        <f>IF(AND(ISNUMBER(M355),ISNUMBER(M356),ISNUMBER(M357)), M355/(M356-M357), "")</f>
        <v/>
      </c>
      <c r="N354" s="35"/>
      <c r="O354" s="5">
        <f>IF(AND(ISNUMBER(O355),ISNUMBER(O356),ISNUMBER(O357)), O355/(O356-O357), "")</f>
        <v>0.24092318243937319</v>
      </c>
      <c r="P354" s="35"/>
      <c r="Q354" s="35"/>
      <c r="R354" s="12"/>
      <c r="S354" s="12"/>
      <c r="T354" s="12"/>
      <c r="U354" s="12"/>
    </row>
    <row r="355" spans="1:21" s="14" customFormat="1" ht="28.8" x14ac:dyDescent="0.3">
      <c r="A355" s="13"/>
      <c r="B355" s="13" t="s">
        <v>3171</v>
      </c>
      <c r="C355" s="13" t="s">
        <v>3172</v>
      </c>
      <c r="D355" s="13" t="s">
        <v>556</v>
      </c>
      <c r="E355" s="35"/>
      <c r="F355" s="35"/>
      <c r="G355" s="35"/>
      <c r="H355" s="35"/>
      <c r="I355" s="35"/>
      <c r="J355" s="35"/>
      <c r="K355" s="35"/>
      <c r="L355" s="35"/>
      <c r="M355" s="35"/>
      <c r="N355" s="35"/>
      <c r="O355" s="4">
        <v>92000000</v>
      </c>
      <c r="P355" s="35"/>
      <c r="Q355" s="35"/>
      <c r="R355" s="35"/>
      <c r="S355" s="12"/>
      <c r="T355" s="12"/>
      <c r="U355" s="12"/>
    </row>
    <row r="356" spans="1:21" s="14" customFormat="1" x14ac:dyDescent="0.3">
      <c r="A356" s="13"/>
      <c r="B356" s="13" t="s">
        <v>3175</v>
      </c>
      <c r="C356" s="13" t="s">
        <v>3176</v>
      </c>
      <c r="D356" s="13" t="s">
        <v>556</v>
      </c>
      <c r="E356" s="35"/>
      <c r="F356" s="35"/>
      <c r="G356" s="35"/>
      <c r="H356" s="35"/>
      <c r="I356" s="35"/>
      <c r="J356" s="35"/>
      <c r="K356" s="35"/>
      <c r="L356" s="35"/>
      <c r="M356" s="35"/>
      <c r="N356" s="35"/>
      <c r="O356" s="4">
        <v>433101415</v>
      </c>
      <c r="P356" s="35"/>
      <c r="Q356" s="35"/>
      <c r="R356" s="35"/>
      <c r="S356" s="12"/>
      <c r="T356" s="12"/>
      <c r="U356" s="12"/>
    </row>
    <row r="357" spans="1:21" s="14" customFormat="1" x14ac:dyDescent="0.3">
      <c r="A357" s="13"/>
      <c r="B357" s="13" t="s">
        <v>3178</v>
      </c>
      <c r="C357" s="13" t="s">
        <v>3179</v>
      </c>
      <c r="D357" s="13" t="s">
        <v>556</v>
      </c>
      <c r="E357" s="35"/>
      <c r="F357" s="35"/>
      <c r="G357" s="35"/>
      <c r="H357" s="35"/>
      <c r="I357" s="35"/>
      <c r="J357" s="35"/>
      <c r="K357" s="35"/>
      <c r="L357" s="35"/>
      <c r="M357" s="35"/>
      <c r="N357" s="35"/>
      <c r="O357" s="4">
        <v>51236959</v>
      </c>
      <c r="P357" s="35"/>
      <c r="Q357" s="35"/>
      <c r="R357" s="35"/>
      <c r="S357" s="12"/>
      <c r="T357" s="12"/>
      <c r="U357" s="12"/>
    </row>
    <row r="358" spans="1:21" s="14" customFormat="1" x14ac:dyDescent="0.3">
      <c r="A358" s="11"/>
      <c r="B358" s="11" t="s">
        <v>3181</v>
      </c>
      <c r="C358" s="11" t="s">
        <v>3182</v>
      </c>
      <c r="D358" s="11" t="s">
        <v>556</v>
      </c>
      <c r="E358" s="52">
        <v>1</v>
      </c>
      <c r="F358" s="52">
        <v>1</v>
      </c>
      <c r="G358" s="35"/>
      <c r="H358" s="35"/>
      <c r="I358" s="35" t="str">
        <f>IF(AND(ISNUMBER(I359),ISNUMBER(I360)), (I359-I360)/I359, "")</f>
        <v/>
      </c>
      <c r="J358" s="35"/>
      <c r="K358" s="35" t="str">
        <f>IF(AND(ISNUMBER(K359),ISNUMBER(K360)), (K359-K360)/K359, "")</f>
        <v/>
      </c>
      <c r="L358" s="35"/>
      <c r="M358" s="35" t="str">
        <f>IF(AND(ISNUMBER(M359),ISNUMBER(M360)), (M359-M360)/M359, "")</f>
        <v/>
      </c>
      <c r="N358" s="35"/>
      <c r="O358" s="5">
        <f>IF(AND(ISNUMBER(O359),ISNUMBER(O360)), (O359-O360)/O359, "")</f>
        <v>-0.20812493392619286</v>
      </c>
      <c r="P358" s="35"/>
      <c r="Q358" s="35"/>
      <c r="R358" s="12"/>
      <c r="S358" s="12"/>
      <c r="T358" s="12"/>
      <c r="U358" s="12"/>
    </row>
    <row r="359" spans="1:21" s="14" customFormat="1" x14ac:dyDescent="0.3">
      <c r="A359" s="13"/>
      <c r="B359" s="13" t="s">
        <v>3189</v>
      </c>
      <c r="C359" s="13" t="s">
        <v>3190</v>
      </c>
      <c r="D359" s="13" t="s">
        <v>556</v>
      </c>
      <c r="E359" s="35"/>
      <c r="F359" s="35"/>
      <c r="G359" s="35"/>
      <c r="H359" s="35"/>
      <c r="I359" s="35"/>
      <c r="J359" s="35"/>
      <c r="K359" s="35"/>
      <c r="L359" s="35"/>
      <c r="M359" s="35"/>
      <c r="N359" s="35"/>
      <c r="O359" s="4">
        <v>263739154</v>
      </c>
      <c r="P359" s="35"/>
      <c r="Q359" s="35"/>
      <c r="R359" s="35"/>
      <c r="S359" s="12"/>
      <c r="T359" s="12"/>
      <c r="U359" s="12"/>
    </row>
    <row r="360" spans="1:21" s="14" customFormat="1" x14ac:dyDescent="0.3">
      <c r="A360" s="13"/>
      <c r="B360" s="13" t="s">
        <v>3193</v>
      </c>
      <c r="C360" s="13" t="s">
        <v>3194</v>
      </c>
      <c r="D360" s="13" t="s">
        <v>556</v>
      </c>
      <c r="E360" s="35"/>
      <c r="F360" s="35"/>
      <c r="G360" s="35"/>
      <c r="H360" s="35"/>
      <c r="I360" s="35"/>
      <c r="J360" s="35"/>
      <c r="K360" s="35"/>
      <c r="L360" s="35"/>
      <c r="M360" s="35"/>
      <c r="N360" s="35"/>
      <c r="O360" s="4">
        <v>318629848</v>
      </c>
      <c r="P360" s="35"/>
      <c r="Q360" s="35"/>
      <c r="R360" s="35"/>
      <c r="S360" s="12"/>
      <c r="T360" s="12"/>
      <c r="U360" s="12"/>
    </row>
    <row r="361" spans="1:21" s="14" customFormat="1" x14ac:dyDescent="0.3">
      <c r="A361" s="11"/>
      <c r="B361" s="11" t="s">
        <v>3226</v>
      </c>
      <c r="C361" s="11" t="s">
        <v>3227</v>
      </c>
      <c r="D361" s="11" t="s">
        <v>556</v>
      </c>
      <c r="E361" s="52">
        <v>1</v>
      </c>
      <c r="F361" s="52">
        <v>1</v>
      </c>
      <c r="G361" s="35"/>
      <c r="H361" s="35"/>
      <c r="I361" s="35" t="str">
        <f>IF(AND(ISNUMBER(I362),ISNUMBER(I363)), (I362-I363)/I363, "")</f>
        <v/>
      </c>
      <c r="J361" s="35"/>
      <c r="K361" s="35" t="str">
        <f>IF(AND(ISNUMBER(K362),ISNUMBER(K363)), (K362-K363)/K363, "")</f>
        <v/>
      </c>
      <c r="L361" s="35"/>
      <c r="M361" s="35" t="str">
        <f>IF(AND(ISNUMBER(M362),ISNUMBER(M363)), (M362-M363)/M363, "")</f>
        <v/>
      </c>
      <c r="N361" s="35"/>
      <c r="O361" s="5">
        <f>IF(AND(ISNUMBER(O362),ISNUMBER(O363)), (O362-O363)/O363, "")</f>
        <v>-0.11359510129290638</v>
      </c>
      <c r="P361" s="35"/>
      <c r="Q361" s="35"/>
      <c r="R361" s="12"/>
      <c r="S361" s="12"/>
      <c r="T361" s="12"/>
      <c r="U361" s="12"/>
    </row>
    <row r="362" spans="1:21" s="14" customFormat="1" x14ac:dyDescent="0.3">
      <c r="A362" s="13"/>
      <c r="B362" s="13" t="s">
        <v>3234</v>
      </c>
      <c r="C362" s="13" t="s">
        <v>3235</v>
      </c>
      <c r="D362" s="13" t="s">
        <v>556</v>
      </c>
      <c r="E362" s="35"/>
      <c r="F362" s="35"/>
      <c r="G362" s="35"/>
      <c r="H362" s="35"/>
      <c r="I362" s="35"/>
      <c r="J362" s="35"/>
      <c r="K362" s="35"/>
      <c r="L362" s="35"/>
      <c r="M362" s="35"/>
      <c r="N362" s="35"/>
      <c r="O362" s="4">
        <v>318629484</v>
      </c>
      <c r="P362" s="35"/>
      <c r="Q362" s="35"/>
      <c r="R362" s="35"/>
      <c r="S362" s="12"/>
      <c r="T362" s="12"/>
      <c r="U362" s="12"/>
    </row>
    <row r="363" spans="1:21" s="14" customFormat="1" x14ac:dyDescent="0.3">
      <c r="A363" s="13"/>
      <c r="B363" s="13" t="s">
        <v>3237</v>
      </c>
      <c r="C363" s="13" t="s">
        <v>3238</v>
      </c>
      <c r="D363" s="13" t="s">
        <v>556</v>
      </c>
      <c r="E363" s="35"/>
      <c r="F363" s="35"/>
      <c r="G363" s="35"/>
      <c r="H363" s="35"/>
      <c r="I363" s="35"/>
      <c r="J363" s="35"/>
      <c r="K363" s="35"/>
      <c r="L363" s="35"/>
      <c r="M363" s="35"/>
      <c r="N363" s="35"/>
      <c r="O363" s="4">
        <v>359462684</v>
      </c>
      <c r="P363" s="35"/>
      <c r="Q363" s="35"/>
      <c r="R363" s="35"/>
      <c r="S363" s="12"/>
      <c r="T363" s="12"/>
      <c r="U363" s="12"/>
    </row>
    <row r="364" spans="1:21" s="14" customFormat="1" x14ac:dyDescent="0.3">
      <c r="A364" s="11"/>
      <c r="B364" s="11" t="s">
        <v>3295</v>
      </c>
      <c r="C364" s="11" t="s">
        <v>3296</v>
      </c>
      <c r="D364" s="11" t="s">
        <v>556</v>
      </c>
      <c r="E364" s="52">
        <v>1</v>
      </c>
      <c r="F364" s="52">
        <v>1</v>
      </c>
      <c r="G364" s="35"/>
      <c r="H364" s="35"/>
      <c r="I364" s="35" t="str">
        <f>IF(AND(ISNUMBER(I365),ISNUMBER(I366),ISNUMBER(I367),ISNUMBER(I368),ISNUMBER(I369),ISNUMBER(I370)), (I365+I366+I367-I368-I369-I370)/(I365+I366+I367), "")</f>
        <v/>
      </c>
      <c r="J364" s="35"/>
      <c r="K364" s="35" t="str">
        <f>IF(AND(ISNUMBER(K365),ISNUMBER(K366),ISNUMBER(K367),ISNUMBER(K368),ISNUMBER(K369),ISNUMBER(K370)), (K365+K366+K367-K368-K369-K370)/(K365+K366+K367), "")</f>
        <v/>
      </c>
      <c r="L364" s="35"/>
      <c r="M364" s="35" t="str">
        <f>IF(AND(ISNUMBER(M365),ISNUMBER(M366),ISNUMBER(M367),ISNUMBER(M368),ISNUMBER(M369),ISNUMBER(M370)), (M365+M366+M367-M368-M369-M370)/(M365+M366+M367), "")</f>
        <v/>
      </c>
      <c r="N364" s="35"/>
      <c r="O364" s="5">
        <f>IF(AND(ISNUMBER(O365),ISNUMBER(O366),ISNUMBER(O367),ISNUMBER(O368),ISNUMBER(O369),ISNUMBER(O370)), (O365+O366+O367-O368-O369-O370)/(O365+O366+O367), "")</f>
        <v>0.76817533822412665</v>
      </c>
      <c r="P364" s="35"/>
      <c r="Q364" s="35"/>
      <c r="R364" s="12"/>
      <c r="S364" s="12"/>
      <c r="T364" s="12"/>
      <c r="U364" s="12"/>
    </row>
    <row r="365" spans="1:21" s="14" customFormat="1" x14ac:dyDescent="0.3">
      <c r="A365" s="13"/>
      <c r="B365" s="13" t="s">
        <v>3302</v>
      </c>
      <c r="C365" s="13" t="s">
        <v>3303</v>
      </c>
      <c r="D365" s="13" t="s">
        <v>556</v>
      </c>
      <c r="E365" s="35"/>
      <c r="F365" s="35"/>
      <c r="G365" s="35"/>
      <c r="H365" s="35"/>
      <c r="I365" s="35"/>
      <c r="J365" s="35"/>
      <c r="K365" s="35"/>
      <c r="L365" s="35"/>
      <c r="M365" s="35"/>
      <c r="N365" s="35"/>
      <c r="O365" s="4">
        <v>23822155</v>
      </c>
      <c r="P365" s="35"/>
      <c r="Q365" s="35"/>
      <c r="R365" s="35"/>
      <c r="S365" s="12"/>
      <c r="T365" s="12"/>
      <c r="U365" s="12"/>
    </row>
    <row r="366" spans="1:21" s="14" customFormat="1" x14ac:dyDescent="0.3">
      <c r="A366" s="13"/>
      <c r="B366" s="13" t="s">
        <v>3306</v>
      </c>
      <c r="C366" s="13" t="s">
        <v>3307</v>
      </c>
      <c r="D366" s="13" t="s">
        <v>556</v>
      </c>
      <c r="E366" s="35"/>
      <c r="F366" s="35"/>
      <c r="G366" s="35"/>
      <c r="H366" s="35"/>
      <c r="I366" s="35"/>
      <c r="J366" s="35"/>
      <c r="K366" s="35"/>
      <c r="L366" s="35"/>
      <c r="M366" s="35"/>
      <c r="N366" s="35"/>
      <c r="O366" s="4">
        <v>0</v>
      </c>
      <c r="P366" s="35"/>
      <c r="Q366" s="35"/>
      <c r="R366" s="35"/>
      <c r="S366" s="12"/>
      <c r="T366" s="12"/>
      <c r="U366" s="12"/>
    </row>
    <row r="367" spans="1:21" s="14" customFormat="1" x14ac:dyDescent="0.3">
      <c r="A367" s="13"/>
      <c r="B367" s="13" t="s">
        <v>3310</v>
      </c>
      <c r="C367" s="13" t="s">
        <v>3311</v>
      </c>
      <c r="D367" s="13" t="s">
        <v>556</v>
      </c>
      <c r="E367" s="35"/>
      <c r="F367" s="35"/>
      <c r="G367" s="35"/>
      <c r="H367" s="35"/>
      <c r="I367" s="35"/>
      <c r="J367" s="35"/>
      <c r="K367" s="35"/>
      <c r="L367" s="35"/>
      <c r="M367" s="35"/>
      <c r="N367" s="35"/>
      <c r="O367" s="4">
        <v>35324</v>
      </c>
      <c r="P367" s="35"/>
      <c r="Q367" s="35"/>
      <c r="R367" s="35"/>
      <c r="S367" s="12"/>
      <c r="T367" s="12"/>
      <c r="U367" s="12"/>
    </row>
    <row r="368" spans="1:21" s="14" customFormat="1" x14ac:dyDescent="0.3">
      <c r="A368" s="13"/>
      <c r="B368" s="13" t="s">
        <v>3313</v>
      </c>
      <c r="C368" s="13" t="s">
        <v>3314</v>
      </c>
      <c r="D368" s="13" t="s">
        <v>556</v>
      </c>
      <c r="E368" s="35"/>
      <c r="F368" s="35"/>
      <c r="G368" s="35"/>
      <c r="H368" s="35"/>
      <c r="I368" s="35"/>
      <c r="J368" s="35"/>
      <c r="K368" s="35"/>
      <c r="L368" s="35"/>
      <c r="M368" s="35"/>
      <c r="N368" s="35"/>
      <c r="O368" s="4">
        <v>5529945</v>
      </c>
      <c r="P368" s="35"/>
      <c r="Q368" s="35"/>
      <c r="R368" s="35"/>
      <c r="S368" s="12"/>
      <c r="T368" s="12"/>
      <c r="U368" s="12"/>
    </row>
    <row r="369" spans="1:21" s="14" customFormat="1" x14ac:dyDescent="0.3">
      <c r="A369" s="13"/>
      <c r="B369" s="13" t="s">
        <v>3316</v>
      </c>
      <c r="C369" s="13" t="s">
        <v>3317</v>
      </c>
      <c r="D369" s="13" t="s">
        <v>556</v>
      </c>
      <c r="E369" s="35"/>
      <c r="F369" s="35"/>
      <c r="G369" s="35"/>
      <c r="H369" s="35"/>
      <c r="I369" s="35"/>
      <c r="J369" s="35"/>
      <c r="K369" s="35"/>
      <c r="L369" s="35"/>
      <c r="M369" s="35"/>
      <c r="N369" s="35"/>
      <c r="O369" s="4">
        <v>807</v>
      </c>
      <c r="P369" s="35"/>
      <c r="Q369" s="35"/>
      <c r="R369" s="35"/>
      <c r="S369" s="12"/>
      <c r="T369" s="12"/>
      <c r="U369" s="12"/>
    </row>
    <row r="370" spans="1:21" s="14" customFormat="1" x14ac:dyDescent="0.3">
      <c r="A370" s="13"/>
      <c r="B370" s="13" t="s">
        <v>3319</v>
      </c>
      <c r="C370" s="13" t="s">
        <v>3320</v>
      </c>
      <c r="D370" s="13" t="s">
        <v>556</v>
      </c>
      <c r="E370" s="35"/>
      <c r="F370" s="35"/>
      <c r="G370" s="35"/>
      <c r="H370" s="35"/>
      <c r="I370" s="35"/>
      <c r="J370" s="35"/>
      <c r="K370" s="35"/>
      <c r="L370" s="35"/>
      <c r="M370" s="35"/>
      <c r="N370" s="35"/>
      <c r="O370" s="4">
        <v>0</v>
      </c>
      <c r="P370" s="35"/>
      <c r="Q370" s="35"/>
      <c r="R370" s="35"/>
      <c r="S370" s="12"/>
      <c r="T370" s="12"/>
      <c r="U370" s="12"/>
    </row>
    <row r="371" spans="1:21" s="14" customFormat="1" x14ac:dyDescent="0.3">
      <c r="A371" s="11"/>
      <c r="B371" s="11" t="s">
        <v>3339</v>
      </c>
      <c r="C371" s="11" t="s">
        <v>3340</v>
      </c>
      <c r="D371" s="11" t="s">
        <v>556</v>
      </c>
      <c r="E371" s="52">
        <v>1</v>
      </c>
      <c r="F371" s="52">
        <v>1</v>
      </c>
      <c r="G371" s="35"/>
      <c r="H371" s="35"/>
      <c r="I371" s="35" t="str">
        <f>IF(AND(ISNUMBER(I372),ISNUMBER(I373),ISNUMBER(I374)), (I372+I373)/I374, "")</f>
        <v/>
      </c>
      <c r="J371" s="35"/>
      <c r="K371" s="35" t="str">
        <f>IF(AND(ISNUMBER(K372),ISNUMBER(K373),ISNUMBER(K374)), (K372+K373)/K374, "")</f>
        <v/>
      </c>
      <c r="L371" s="35"/>
      <c r="M371" s="35" t="str">
        <f>IF(AND(ISNUMBER(M372),ISNUMBER(M373),ISNUMBER(M374)), (M372+M373)/M374, "")</f>
        <v/>
      </c>
      <c r="N371" s="35"/>
      <c r="O371" s="5">
        <f>IF(AND(ISNUMBER(O372),ISNUMBER(O373),ISNUMBER(O374)), (O372+O373)/O374, "")</f>
        <v>0.30729090720875868</v>
      </c>
      <c r="P371" s="35"/>
      <c r="Q371" s="35"/>
      <c r="R371" s="12"/>
      <c r="S371" s="12"/>
      <c r="T371" s="12"/>
      <c r="U371" s="12"/>
    </row>
    <row r="372" spans="1:21" s="14" customFormat="1" x14ac:dyDescent="0.3">
      <c r="A372" s="13"/>
      <c r="B372" s="13" t="s">
        <v>3345</v>
      </c>
      <c r="C372" s="13" t="s">
        <v>3346</v>
      </c>
      <c r="D372" s="13" t="s">
        <v>556</v>
      </c>
      <c r="E372" s="35"/>
      <c r="F372" s="35"/>
      <c r="G372" s="35"/>
      <c r="H372" s="35"/>
      <c r="I372" s="35"/>
      <c r="J372" s="35"/>
      <c r="K372" s="35"/>
      <c r="L372" s="35"/>
      <c r="M372" s="35"/>
      <c r="N372" s="35"/>
      <c r="O372" s="4">
        <v>103711615</v>
      </c>
      <c r="P372" s="35"/>
      <c r="Q372" s="35"/>
      <c r="R372" s="35"/>
      <c r="S372" s="12"/>
      <c r="T372" s="12"/>
      <c r="U372" s="12"/>
    </row>
    <row r="373" spans="1:21" s="14" customFormat="1" x14ac:dyDescent="0.3">
      <c r="A373" s="13"/>
      <c r="B373" s="13" t="s">
        <v>3348</v>
      </c>
      <c r="C373" s="13" t="s">
        <v>3349</v>
      </c>
      <c r="D373" s="13" t="s">
        <v>556</v>
      </c>
      <c r="E373" s="35"/>
      <c r="F373" s="35"/>
      <c r="G373" s="35"/>
      <c r="H373" s="35"/>
      <c r="I373" s="35"/>
      <c r="J373" s="35"/>
      <c r="K373" s="35"/>
      <c r="L373" s="35"/>
      <c r="M373" s="35"/>
      <c r="N373" s="35"/>
      <c r="O373" s="4">
        <v>13928799</v>
      </c>
      <c r="P373" s="35"/>
      <c r="Q373" s="35"/>
      <c r="R373" s="35"/>
      <c r="S373" s="12"/>
      <c r="T373" s="12"/>
      <c r="U373" s="12"/>
    </row>
    <row r="374" spans="1:21" s="14" customFormat="1" x14ac:dyDescent="0.3">
      <c r="A374" s="13"/>
      <c r="B374" s="13" t="s">
        <v>3351</v>
      </c>
      <c r="C374" s="13" t="s">
        <v>3352</v>
      </c>
      <c r="D374" s="13" t="s">
        <v>556</v>
      </c>
      <c r="E374" s="35"/>
      <c r="F374" s="35"/>
      <c r="G374" s="35"/>
      <c r="H374" s="35"/>
      <c r="I374" s="35"/>
      <c r="J374" s="35"/>
      <c r="K374" s="35"/>
      <c r="L374" s="35"/>
      <c r="M374" s="35"/>
      <c r="N374" s="35"/>
      <c r="O374" s="4">
        <v>382830767.98000002</v>
      </c>
      <c r="P374" s="35"/>
      <c r="Q374" s="35"/>
      <c r="R374" s="35"/>
      <c r="S374" s="12"/>
      <c r="T374" s="12"/>
      <c r="U374" s="12"/>
    </row>
    <row r="375" spans="1:21" s="14" customFormat="1" x14ac:dyDescent="0.3">
      <c r="A375" s="11"/>
      <c r="B375" s="11" t="s">
        <v>3354</v>
      </c>
      <c r="C375" s="11" t="s">
        <v>3355</v>
      </c>
      <c r="D375" s="11" t="s">
        <v>556</v>
      </c>
      <c r="E375" s="52">
        <v>1</v>
      </c>
      <c r="F375" s="52">
        <v>1</v>
      </c>
      <c r="G375" s="35"/>
      <c r="H375" s="35"/>
      <c r="I375" s="35" t="str">
        <f>IF(AND(ISNUMBER(I376),ISNUMBER(I377)), I376/I377, "")</f>
        <v/>
      </c>
      <c r="J375" s="35"/>
      <c r="K375" s="35" t="str">
        <f>IF(AND(ISNUMBER(K376),ISNUMBER(K377)), K376/K377, "")</f>
        <v/>
      </c>
      <c r="L375" s="35"/>
      <c r="M375" s="35" t="str">
        <f>IF(AND(ISNUMBER(M376),ISNUMBER(M377)), M376/M377, "")</f>
        <v/>
      </c>
      <c r="N375" s="35"/>
      <c r="O375" s="5">
        <f>IF(AND(ISNUMBER(O376),ISNUMBER(O377)), O376/O377, "")</f>
        <v>1.1313129748824844</v>
      </c>
      <c r="P375" s="35"/>
      <c r="Q375" s="35"/>
      <c r="R375" s="12"/>
      <c r="S375" s="12"/>
      <c r="T375" s="12"/>
      <c r="U375" s="12"/>
    </row>
    <row r="376" spans="1:21" s="14" customFormat="1" x14ac:dyDescent="0.3">
      <c r="A376" s="13"/>
      <c r="B376" s="13" t="s">
        <v>3360</v>
      </c>
      <c r="C376" s="13" t="s">
        <v>3361</v>
      </c>
      <c r="D376" s="13" t="s">
        <v>556</v>
      </c>
      <c r="E376" s="35"/>
      <c r="F376" s="35"/>
      <c r="G376" s="35"/>
      <c r="H376" s="35"/>
      <c r="I376" s="35"/>
      <c r="J376" s="35"/>
      <c r="K376" s="35"/>
      <c r="L376" s="35"/>
      <c r="M376" s="35"/>
      <c r="N376" s="35"/>
      <c r="O376" s="4">
        <v>433101415</v>
      </c>
      <c r="P376" s="35"/>
      <c r="Q376" s="35"/>
      <c r="R376" s="35"/>
      <c r="S376" s="12"/>
      <c r="T376" s="12"/>
      <c r="U376" s="12"/>
    </row>
    <row r="377" spans="1:21" s="14" customFormat="1" x14ac:dyDescent="0.3">
      <c r="A377" s="13"/>
      <c r="B377" s="13" t="s">
        <v>3363</v>
      </c>
      <c r="C377" s="13" t="s">
        <v>3364</v>
      </c>
      <c r="D377" s="13" t="s">
        <v>556</v>
      </c>
      <c r="E377" s="35"/>
      <c r="F377" s="35"/>
      <c r="G377" s="35"/>
      <c r="H377" s="35"/>
      <c r="I377" s="35"/>
      <c r="J377" s="35"/>
      <c r="K377" s="35"/>
      <c r="L377" s="35"/>
      <c r="M377" s="35"/>
      <c r="N377" s="35"/>
      <c r="O377" s="4">
        <v>382830767.98000002</v>
      </c>
      <c r="P377" s="35"/>
      <c r="Q377" s="35"/>
      <c r="R377" s="35"/>
      <c r="S377" s="12"/>
      <c r="T377" s="12"/>
      <c r="U377" s="12"/>
    </row>
    <row r="378" spans="1:21" s="14" customFormat="1" ht="28.8" x14ac:dyDescent="0.3">
      <c r="A378" s="11"/>
      <c r="B378" s="11" t="s">
        <v>3382</v>
      </c>
      <c r="C378" s="11" t="s">
        <v>3383</v>
      </c>
      <c r="D378" s="11" t="s">
        <v>556</v>
      </c>
      <c r="E378" s="52">
        <v>1</v>
      </c>
      <c r="F378" s="52">
        <v>1</v>
      </c>
      <c r="G378" s="35"/>
      <c r="H378" s="35"/>
      <c r="I378" s="35" t="str">
        <f>IF(AND(ISNUMBER(I379),ISNUMBER(I380),ISNUMBER(I381),ISNUMBER(I382)), (I379+I380-I381-I382)/(I381+I382), "")</f>
        <v/>
      </c>
      <c r="J378" s="35"/>
      <c r="K378" s="35" t="str">
        <f>IF(AND(ISNUMBER(K379),ISNUMBER(K380),ISNUMBER(K381),ISNUMBER(K382)), (K379+K380-K381-K382)/(K381+K382), "")</f>
        <v/>
      </c>
      <c r="L378" s="35"/>
      <c r="M378" s="35" t="str">
        <f>IF(AND(ISNUMBER(M379),ISNUMBER(M380),ISNUMBER(M381),ISNUMBER(M382)), (M379+M380-M381-M382)/(M381+M382), "")</f>
        <v/>
      </c>
      <c r="N378" s="35"/>
      <c r="O378" s="5">
        <f>IF(AND(ISNUMBER(O379),ISNUMBER(O380),ISNUMBER(O381),ISNUMBER(O382)), (O379+O380-O381-O382)/(O381+O382), "")</f>
        <v>0.23646418948171533</v>
      </c>
      <c r="P378" s="35"/>
      <c r="Q378" s="35"/>
      <c r="R378" s="12"/>
      <c r="S378" s="12"/>
      <c r="T378" s="12"/>
      <c r="U378" s="12"/>
    </row>
    <row r="379" spans="1:21" s="14" customFormat="1" x14ac:dyDescent="0.3">
      <c r="A379" s="13"/>
      <c r="B379" s="13" t="s">
        <v>3389</v>
      </c>
      <c r="C379" s="13" t="s">
        <v>3390</v>
      </c>
      <c r="D379" s="13" t="s">
        <v>556</v>
      </c>
      <c r="E379" s="35"/>
      <c r="F379" s="35"/>
      <c r="G379" s="35"/>
      <c r="H379" s="35"/>
      <c r="I379" s="35"/>
      <c r="J379" s="35"/>
      <c r="K379" s="35"/>
      <c r="L379" s="35"/>
      <c r="M379" s="35"/>
      <c r="N379" s="35"/>
      <c r="O379" s="4">
        <v>111700985</v>
      </c>
      <c r="P379" s="35"/>
      <c r="Q379" s="35"/>
      <c r="R379" s="35"/>
      <c r="S379" s="12"/>
      <c r="T379" s="12"/>
      <c r="U379" s="12"/>
    </row>
    <row r="380" spans="1:21" s="14" customFormat="1" x14ac:dyDescent="0.3">
      <c r="A380" s="13"/>
      <c r="B380" s="13" t="s">
        <v>3392</v>
      </c>
      <c r="C380" s="13" t="s">
        <v>3393</v>
      </c>
      <c r="D380" s="13" t="s">
        <v>556</v>
      </c>
      <c r="E380" s="35"/>
      <c r="F380" s="35"/>
      <c r="G380" s="35"/>
      <c r="H380" s="35"/>
      <c r="I380" s="35"/>
      <c r="J380" s="35"/>
      <c r="K380" s="35"/>
      <c r="L380" s="35"/>
      <c r="M380" s="35"/>
      <c r="N380" s="35"/>
      <c r="O380" s="4">
        <v>7619000</v>
      </c>
      <c r="P380" s="35"/>
      <c r="Q380" s="35"/>
      <c r="R380" s="35"/>
      <c r="S380" s="12"/>
      <c r="T380" s="12"/>
      <c r="U380" s="12"/>
    </row>
    <row r="381" spans="1:21" s="14" customFormat="1" x14ac:dyDescent="0.3">
      <c r="A381" s="13"/>
      <c r="B381" s="13" t="s">
        <v>3395</v>
      </c>
      <c r="C381" s="13" t="s">
        <v>3396</v>
      </c>
      <c r="D381" s="13" t="s">
        <v>556</v>
      </c>
      <c r="E381" s="35"/>
      <c r="F381" s="35"/>
      <c r="G381" s="35"/>
      <c r="H381" s="35"/>
      <c r="I381" s="35"/>
      <c r="J381" s="35"/>
      <c r="K381" s="35"/>
      <c r="L381" s="35"/>
      <c r="M381" s="35"/>
      <c r="N381" s="35"/>
      <c r="O381" s="4">
        <v>95908963</v>
      </c>
      <c r="P381" s="35"/>
      <c r="Q381" s="35"/>
      <c r="R381" s="35"/>
      <c r="S381" s="12"/>
      <c r="T381" s="12"/>
      <c r="U381" s="12"/>
    </row>
    <row r="382" spans="1:21" s="14" customFormat="1" x14ac:dyDescent="0.3">
      <c r="A382" s="13"/>
      <c r="B382" s="13" t="s">
        <v>3398</v>
      </c>
      <c r="C382" s="13" t="s">
        <v>3399</v>
      </c>
      <c r="D382" s="13" t="s">
        <v>556</v>
      </c>
      <c r="E382" s="35"/>
      <c r="F382" s="35"/>
      <c r="G382" s="35"/>
      <c r="H382" s="35"/>
      <c r="I382" s="35"/>
      <c r="J382" s="35"/>
      <c r="K382" s="35"/>
      <c r="L382" s="35"/>
      <c r="M382" s="35"/>
      <c r="N382" s="35"/>
      <c r="O382" s="4">
        <v>592000</v>
      </c>
      <c r="P382" s="35"/>
      <c r="Q382" s="35"/>
      <c r="R382" s="35"/>
      <c r="S382" s="12"/>
      <c r="T382" s="12"/>
      <c r="U382" s="12"/>
    </row>
    <row r="383" spans="1:21" s="14" customFormat="1" x14ac:dyDescent="0.3">
      <c r="A383" s="11"/>
      <c r="B383" s="11" t="s">
        <v>3428</v>
      </c>
      <c r="C383" s="11" t="s">
        <v>3429</v>
      </c>
      <c r="D383" s="11" t="s">
        <v>556</v>
      </c>
      <c r="E383" s="52">
        <v>1</v>
      </c>
      <c r="F383" s="52">
        <v>1</v>
      </c>
      <c r="G383" s="35"/>
      <c r="H383" s="35"/>
      <c r="I383" s="35" t="str">
        <f>IF(AND(ISNUMBER(I384),ISNUMBER(I385)), (I384-I385)/I385, "")</f>
        <v/>
      </c>
      <c r="J383" s="35"/>
      <c r="K383" s="35" t="str">
        <f>IF(AND(ISNUMBER(K384),ISNUMBER(K385)), (K384-K385)/K385, "")</f>
        <v/>
      </c>
      <c r="L383" s="35"/>
      <c r="M383" s="35" t="str">
        <f>IF(AND(ISNUMBER(M384),ISNUMBER(M385)), (M384-M385)/M385, "")</f>
        <v/>
      </c>
      <c r="N383" s="35"/>
      <c r="O383" s="5" t="str">
        <f>IF(AND(ISNUMBER(O384),ISNUMBER(O385)), (O384-O385)/O385, "")</f>
        <v/>
      </c>
      <c r="P383" s="35"/>
      <c r="Q383" s="35"/>
      <c r="R383" s="12"/>
      <c r="S383" s="12"/>
      <c r="T383" s="12"/>
      <c r="U383" s="12"/>
    </row>
    <row r="384" spans="1:21" s="14" customFormat="1" x14ac:dyDescent="0.3">
      <c r="A384" s="13"/>
      <c r="B384" s="13" t="s">
        <v>3434</v>
      </c>
      <c r="C384" s="13" t="s">
        <v>3435</v>
      </c>
      <c r="D384" s="13" t="s">
        <v>556</v>
      </c>
      <c r="E384" s="35"/>
      <c r="F384" s="35"/>
      <c r="G384" s="35"/>
      <c r="H384" s="35"/>
      <c r="I384" s="35"/>
      <c r="J384" s="35"/>
      <c r="K384" s="35"/>
      <c r="L384" s="35"/>
      <c r="M384" s="35"/>
      <c r="N384" s="35"/>
      <c r="O384" s="4"/>
      <c r="P384" s="35"/>
      <c r="Q384" s="35"/>
      <c r="R384" s="35"/>
      <c r="S384" s="12"/>
      <c r="T384" s="12"/>
      <c r="U384" s="12"/>
    </row>
    <row r="385" spans="1:21" s="14" customFormat="1" x14ac:dyDescent="0.3">
      <c r="A385" s="13"/>
      <c r="B385" s="13" t="s">
        <v>3437</v>
      </c>
      <c r="C385" s="13" t="s">
        <v>3438</v>
      </c>
      <c r="D385" s="13" t="s">
        <v>556</v>
      </c>
      <c r="E385" s="35"/>
      <c r="F385" s="35"/>
      <c r="G385" s="35"/>
      <c r="H385" s="35"/>
      <c r="I385" s="35"/>
      <c r="J385" s="35"/>
      <c r="K385" s="35"/>
      <c r="L385" s="35"/>
      <c r="M385" s="35"/>
      <c r="N385" s="35"/>
      <c r="O385" s="4"/>
      <c r="P385" s="35"/>
      <c r="Q385" s="35"/>
      <c r="R385" s="35"/>
      <c r="S385" s="12"/>
      <c r="T385" s="12"/>
      <c r="U385" s="12"/>
    </row>
    <row r="386" spans="1:21" s="14" customFormat="1" x14ac:dyDescent="0.3">
      <c r="A386" s="11"/>
      <c r="B386" s="11" t="s">
        <v>3466</v>
      </c>
      <c r="C386" s="11" t="s">
        <v>3467</v>
      </c>
      <c r="D386" s="11" t="s">
        <v>556</v>
      </c>
      <c r="E386" s="52">
        <v>1</v>
      </c>
      <c r="F386" s="52">
        <v>1</v>
      </c>
      <c r="G386" s="35"/>
      <c r="H386" s="35"/>
      <c r="I386" s="35" t="str">
        <f>IF(AND(ISNUMBER(I387),ISNUMBER(I388)), (I387-I388)/I388, "")</f>
        <v/>
      </c>
      <c r="J386" s="35"/>
      <c r="K386" s="35" t="str">
        <f>IF(AND(ISNUMBER(K387),ISNUMBER(K388)), (K387-K388)/K388, "")</f>
        <v/>
      </c>
      <c r="L386" s="35"/>
      <c r="M386" s="35" t="str">
        <f>IF(AND(ISNUMBER(M387),ISNUMBER(M388)), (M387-M388)/M388, "")</f>
        <v/>
      </c>
      <c r="N386" s="35"/>
      <c r="O386" s="5">
        <f>IF(AND(ISNUMBER(O387),ISNUMBER(O388)), (O387-O388)/O388, "")</f>
        <v>0.28103789939965151</v>
      </c>
      <c r="P386" s="35"/>
      <c r="Q386" s="35"/>
      <c r="R386" s="12"/>
      <c r="S386" s="12"/>
      <c r="T386" s="12"/>
      <c r="U386" s="12"/>
    </row>
    <row r="387" spans="1:21" s="14" customFormat="1" x14ac:dyDescent="0.3">
      <c r="A387" s="13"/>
      <c r="B387" s="13" t="s">
        <v>3472</v>
      </c>
      <c r="C387" s="13" t="s">
        <v>3473</v>
      </c>
      <c r="D387" s="13" t="s">
        <v>556</v>
      </c>
      <c r="E387" s="35"/>
      <c r="F387" s="35"/>
      <c r="G387" s="35"/>
      <c r="H387" s="35"/>
      <c r="I387" s="35"/>
      <c r="J387" s="35"/>
      <c r="K387" s="35"/>
      <c r="L387" s="35"/>
      <c r="M387" s="35"/>
      <c r="N387" s="35"/>
      <c r="O387" s="4">
        <v>19173047</v>
      </c>
      <c r="P387" s="35"/>
      <c r="Q387" s="35"/>
      <c r="R387" s="35"/>
      <c r="S387" s="12"/>
      <c r="T387" s="12"/>
      <c r="U387" s="12"/>
    </row>
    <row r="388" spans="1:21" s="14" customFormat="1" x14ac:dyDescent="0.3">
      <c r="A388" s="13"/>
      <c r="B388" s="13" t="s">
        <v>3475</v>
      </c>
      <c r="C388" s="13" t="s">
        <v>3476</v>
      </c>
      <c r="D388" s="13" t="s">
        <v>556</v>
      </c>
      <c r="E388" s="35"/>
      <c r="F388" s="35"/>
      <c r="G388" s="35"/>
      <c r="H388" s="35"/>
      <c r="I388" s="35"/>
      <c r="J388" s="35"/>
      <c r="K388" s="35"/>
      <c r="L388" s="35"/>
      <c r="M388" s="35"/>
      <c r="N388" s="35"/>
      <c r="O388" s="4">
        <v>14966807</v>
      </c>
      <c r="P388" s="35"/>
      <c r="Q388" s="35"/>
      <c r="R388" s="35"/>
      <c r="S388" s="12"/>
      <c r="T388" s="12"/>
      <c r="U388" s="12"/>
    </row>
    <row r="389" spans="1:21" s="14" customFormat="1" x14ac:dyDescent="0.3">
      <c r="A389" s="11"/>
      <c r="B389" s="11" t="s">
        <v>3564</v>
      </c>
      <c r="C389" s="11" t="s">
        <v>3565</v>
      </c>
      <c r="D389" s="11" t="s">
        <v>556</v>
      </c>
      <c r="E389" s="52">
        <v>1</v>
      </c>
      <c r="F389" s="52">
        <v>1</v>
      </c>
      <c r="G389" s="35"/>
      <c r="H389" s="35"/>
      <c r="I389" s="35" t="str">
        <f>IF(AND(ISNUMBER(I390),ISNUMBER(I391)), (I390-I391)/I390, "")</f>
        <v/>
      </c>
      <c r="J389" s="35"/>
      <c r="K389" s="35" t="str">
        <f>IF(AND(ISNUMBER(K390),ISNUMBER(K391)), (K390-K391)/K390, "")</f>
        <v/>
      </c>
      <c r="L389" s="35"/>
      <c r="M389" s="35" t="str">
        <f>IF(AND(ISNUMBER(M390),ISNUMBER(M391)), (M390-M391)/M390, "")</f>
        <v/>
      </c>
      <c r="N389" s="35"/>
      <c r="O389" s="5">
        <f>IF(AND(ISNUMBER(O390),ISNUMBER(O391)), (O390-O391)/O390, "")</f>
        <v>-0.15667916556737399</v>
      </c>
      <c r="P389" s="35"/>
      <c r="Q389" s="35"/>
      <c r="R389" s="12"/>
      <c r="S389" s="12"/>
      <c r="T389" s="12"/>
      <c r="U389" s="12"/>
    </row>
    <row r="390" spans="1:21" s="14" customFormat="1" x14ac:dyDescent="0.3">
      <c r="A390" s="13"/>
      <c r="B390" s="13" t="s">
        <v>3572</v>
      </c>
      <c r="C390" s="13" t="s">
        <v>3573</v>
      </c>
      <c r="D390" s="13" t="s">
        <v>556</v>
      </c>
      <c r="E390" s="35"/>
      <c r="F390" s="35"/>
      <c r="G390" s="35"/>
      <c r="H390" s="35"/>
      <c r="I390" s="35"/>
      <c r="J390" s="35"/>
      <c r="K390" s="35"/>
      <c r="L390" s="35"/>
      <c r="M390" s="35"/>
      <c r="N390" s="35"/>
      <c r="O390" s="4">
        <v>8778372</v>
      </c>
      <c r="P390" s="35"/>
      <c r="Q390" s="35"/>
      <c r="R390" s="35"/>
      <c r="S390" s="12"/>
      <c r="T390" s="12"/>
      <c r="U390" s="12"/>
    </row>
    <row r="391" spans="1:21" s="14" customFormat="1" x14ac:dyDescent="0.3">
      <c r="A391" s="13"/>
      <c r="B391" s="13" t="s">
        <v>3575</v>
      </c>
      <c r="C391" s="13" t="s">
        <v>3576</v>
      </c>
      <c r="D391" s="13" t="s">
        <v>556</v>
      </c>
      <c r="E391" s="35"/>
      <c r="F391" s="35"/>
      <c r="G391" s="35"/>
      <c r="H391" s="35"/>
      <c r="I391" s="35"/>
      <c r="J391" s="35"/>
      <c r="K391" s="35"/>
      <c r="L391" s="35"/>
      <c r="M391" s="35"/>
      <c r="N391" s="35"/>
      <c r="O391" s="4">
        <v>10153760</v>
      </c>
      <c r="P391" s="35"/>
      <c r="Q391" s="35"/>
      <c r="R391" s="35"/>
      <c r="S391" s="12"/>
      <c r="T391" s="12"/>
      <c r="U391" s="12"/>
    </row>
    <row r="392" spans="1:21" s="14" customFormat="1" x14ac:dyDescent="0.3">
      <c r="A392" s="11"/>
      <c r="B392" s="11" t="s">
        <v>3613</v>
      </c>
      <c r="C392" s="11" t="s">
        <v>3614</v>
      </c>
      <c r="D392" s="11" t="s">
        <v>556</v>
      </c>
      <c r="E392" s="52">
        <v>1</v>
      </c>
      <c r="F392" s="52">
        <v>1</v>
      </c>
      <c r="G392" s="35"/>
      <c r="H392" s="35"/>
      <c r="I392" s="35" t="str">
        <f>IF(AND(ISNUMBER(I393),ISNUMBER(I394)), (I393-I394)/I394, "")</f>
        <v/>
      </c>
      <c r="J392" s="35"/>
      <c r="K392" s="35" t="str">
        <f>IF(AND(ISNUMBER(K393),ISNUMBER(K394)), (K393-K394)/K394, "")</f>
        <v/>
      </c>
      <c r="L392" s="35"/>
      <c r="M392" s="35" t="str">
        <f>IF(AND(ISNUMBER(M393),ISNUMBER(M394)), (M393-M394)/M394, "")</f>
        <v/>
      </c>
      <c r="N392" s="35"/>
      <c r="O392" s="5">
        <f>IF(AND(ISNUMBER(O393),ISNUMBER(O394)), (O393-O394)/O394, "")</f>
        <v>0.22379366666128064</v>
      </c>
      <c r="P392" s="35"/>
      <c r="Q392" s="35"/>
      <c r="R392" s="12"/>
      <c r="S392" s="12"/>
      <c r="T392" s="12"/>
      <c r="U392" s="12"/>
    </row>
    <row r="393" spans="1:21" s="14" customFormat="1" x14ac:dyDescent="0.3">
      <c r="A393" s="13"/>
      <c r="B393" s="13" t="s">
        <v>3619</v>
      </c>
      <c r="C393" s="13" t="s">
        <v>3620</v>
      </c>
      <c r="D393" s="13" t="s">
        <v>556</v>
      </c>
      <c r="E393" s="35"/>
      <c r="F393" s="35"/>
      <c r="G393" s="35"/>
      <c r="H393" s="35"/>
      <c r="I393" s="35"/>
      <c r="J393" s="35"/>
      <c r="K393" s="35"/>
      <c r="L393" s="35"/>
      <c r="M393" s="35"/>
      <c r="N393" s="35"/>
      <c r="O393" s="4">
        <v>190331456</v>
      </c>
      <c r="P393" s="35"/>
      <c r="Q393" s="35"/>
      <c r="R393" s="35"/>
      <c r="S393" s="12"/>
      <c r="T393" s="12"/>
      <c r="U393" s="12"/>
    </row>
    <row r="394" spans="1:21" s="14" customFormat="1" x14ac:dyDescent="0.3">
      <c r="A394" s="13"/>
      <c r="B394" s="13" t="s">
        <v>3622</v>
      </c>
      <c r="C394" s="13" t="s">
        <v>3623</v>
      </c>
      <c r="D394" s="13" t="s">
        <v>556</v>
      </c>
      <c r="E394" s="35"/>
      <c r="F394" s="35"/>
      <c r="G394" s="35"/>
      <c r="H394" s="35"/>
      <c r="I394" s="35"/>
      <c r="J394" s="35"/>
      <c r="K394" s="35"/>
      <c r="L394" s="35"/>
      <c r="M394" s="35"/>
      <c r="N394" s="35"/>
      <c r="O394" s="4">
        <v>155525773</v>
      </c>
      <c r="P394" s="35"/>
      <c r="Q394" s="35"/>
      <c r="R394" s="35"/>
      <c r="S394" s="12"/>
      <c r="T394" s="12"/>
      <c r="U394" s="12"/>
    </row>
    <row r="395" spans="1:21" s="14" customFormat="1" x14ac:dyDescent="0.3">
      <c r="A395" s="11"/>
      <c r="B395" s="11" t="s">
        <v>3625</v>
      </c>
      <c r="C395" s="11" t="s">
        <v>3626</v>
      </c>
      <c r="D395" s="11" t="s">
        <v>556</v>
      </c>
      <c r="E395" s="52">
        <v>1</v>
      </c>
      <c r="F395" s="52">
        <v>1</v>
      </c>
      <c r="G395" s="35"/>
      <c r="H395" s="35"/>
      <c r="I395" s="35" t="str">
        <f>IF(AND(ISNUMBER(I396),ISNUMBER(I397)), (I396-I397)/I396, "")</f>
        <v/>
      </c>
      <c r="J395" s="35"/>
      <c r="K395" s="35" t="str">
        <f>IF(AND(ISNUMBER(K396),ISNUMBER(K397)), (K396-K397)/K396, "")</f>
        <v/>
      </c>
      <c r="L395" s="35"/>
      <c r="M395" s="35" t="str">
        <f>IF(AND(ISNUMBER(M396),ISNUMBER(M397)), (M396-M397)/M396, "")</f>
        <v/>
      </c>
      <c r="N395" s="35"/>
      <c r="O395" s="5">
        <f>IF(AND(ISNUMBER(O396),ISNUMBER(O397)), (O396-O397)/O396, "")</f>
        <v>0.10029022648194304</v>
      </c>
      <c r="P395" s="35"/>
      <c r="Q395" s="35"/>
      <c r="R395" s="12"/>
      <c r="S395" s="12"/>
      <c r="T395" s="12"/>
      <c r="U395" s="12"/>
    </row>
    <row r="396" spans="1:21" s="14" customFormat="1" x14ac:dyDescent="0.3">
      <c r="A396" s="13"/>
      <c r="B396" s="13" t="s">
        <v>3631</v>
      </c>
      <c r="C396" s="13" t="s">
        <v>3632</v>
      </c>
      <c r="D396" s="13" t="s">
        <v>556</v>
      </c>
      <c r="E396" s="35"/>
      <c r="F396" s="35"/>
      <c r="G396" s="35"/>
      <c r="H396" s="35"/>
      <c r="I396" s="35"/>
      <c r="J396" s="35"/>
      <c r="K396" s="35"/>
      <c r="L396" s="35"/>
      <c r="M396" s="35"/>
      <c r="N396" s="35"/>
      <c r="O396" s="4">
        <v>433101415</v>
      </c>
      <c r="P396" s="35"/>
      <c r="Q396" s="35"/>
      <c r="R396" s="35"/>
      <c r="S396" s="12"/>
      <c r="T396" s="12"/>
      <c r="U396" s="12"/>
    </row>
    <row r="397" spans="1:21" s="14" customFormat="1" x14ac:dyDescent="0.3">
      <c r="A397" s="13"/>
      <c r="B397" s="13" t="s">
        <v>3634</v>
      </c>
      <c r="C397" s="13" t="s">
        <v>3635</v>
      </c>
      <c r="D397" s="13" t="s">
        <v>556</v>
      </c>
      <c r="E397" s="35"/>
      <c r="F397" s="35"/>
      <c r="G397" s="35"/>
      <c r="H397" s="35"/>
      <c r="I397" s="35"/>
      <c r="J397" s="35"/>
      <c r="K397" s="35"/>
      <c r="L397" s="35"/>
      <c r="M397" s="35"/>
      <c r="N397" s="35"/>
      <c r="O397" s="4">
        <v>389665576</v>
      </c>
      <c r="P397" s="35"/>
      <c r="Q397" s="35"/>
      <c r="R397" s="35"/>
      <c r="S397" s="12"/>
      <c r="T397" s="12"/>
      <c r="U397" s="12"/>
    </row>
    <row r="398" spans="1:21" s="14" customFormat="1" ht="15.6" x14ac:dyDescent="0.3">
      <c r="A398" s="9"/>
      <c r="B398" s="9" t="s">
        <v>556</v>
      </c>
      <c r="C398" s="9" t="s">
        <v>4557</v>
      </c>
      <c r="D398" s="10" t="s">
        <v>556</v>
      </c>
      <c r="E398" s="10"/>
      <c r="F398" s="10"/>
      <c r="G398" s="10"/>
      <c r="H398" s="10"/>
      <c r="I398" s="10"/>
      <c r="J398" s="10"/>
      <c r="K398" s="10"/>
      <c r="L398" s="10"/>
      <c r="M398" s="10"/>
      <c r="N398" s="10"/>
      <c r="O398" s="10"/>
      <c r="P398" s="10"/>
      <c r="Q398" s="10"/>
      <c r="R398" s="10"/>
      <c r="S398" s="10"/>
      <c r="T398" s="10"/>
      <c r="U398" s="10"/>
    </row>
    <row r="399" spans="1:21" s="14" customFormat="1" x14ac:dyDescent="0.3">
      <c r="A399" s="11"/>
      <c r="B399" s="11" t="s">
        <v>4558</v>
      </c>
      <c r="C399" s="11" t="s">
        <v>3857</v>
      </c>
      <c r="D399" s="11" t="s">
        <v>556</v>
      </c>
      <c r="E399" s="3">
        <v>5</v>
      </c>
      <c r="F399" s="35"/>
      <c r="G399" s="35"/>
      <c r="H399" s="35"/>
      <c r="I399" s="35"/>
      <c r="J399" s="35"/>
      <c r="K399" s="35"/>
      <c r="L399" s="35"/>
      <c r="M399" s="35"/>
      <c r="N399" s="35"/>
      <c r="O399" s="4">
        <v>5</v>
      </c>
      <c r="P399" s="35"/>
      <c r="Q399" s="35"/>
      <c r="R399" s="35"/>
      <c r="S399" s="12"/>
      <c r="T399" s="12"/>
      <c r="U399" s="12"/>
    </row>
    <row r="400" spans="1:21" s="14" customFormat="1" x14ac:dyDescent="0.3">
      <c r="A400" s="11"/>
      <c r="B400" s="11" t="s">
        <v>4559</v>
      </c>
      <c r="C400" s="11" t="s">
        <v>3939</v>
      </c>
      <c r="D400" s="11" t="s">
        <v>556</v>
      </c>
      <c r="E400" s="3">
        <v>1</v>
      </c>
      <c r="F400" s="35"/>
      <c r="G400" s="35"/>
      <c r="H400" s="35"/>
      <c r="I400" s="35"/>
      <c r="J400" s="35"/>
      <c r="K400" s="35"/>
      <c r="L400" s="35"/>
      <c r="M400" s="35"/>
      <c r="N400" s="35"/>
      <c r="O400" s="4">
        <v>1</v>
      </c>
      <c r="P400" s="35"/>
      <c r="Q400" s="35"/>
      <c r="R400" s="35"/>
      <c r="S400" s="12"/>
      <c r="T400" s="12"/>
      <c r="U400" s="12"/>
    </row>
    <row r="401" spans="1:21" s="14" customFormat="1" x14ac:dyDescent="0.3">
      <c r="A401" s="11"/>
      <c r="B401" s="11" t="s">
        <v>4560</v>
      </c>
      <c r="C401" s="11" t="s">
        <v>3989</v>
      </c>
      <c r="D401" s="11" t="s">
        <v>556</v>
      </c>
      <c r="E401" s="3">
        <v>334</v>
      </c>
      <c r="F401" s="35"/>
      <c r="G401" s="35"/>
      <c r="H401" s="35"/>
      <c r="I401" s="35"/>
      <c r="J401" s="35"/>
      <c r="K401" s="35"/>
      <c r="L401" s="35"/>
      <c r="M401" s="35"/>
      <c r="N401" s="35"/>
      <c r="O401" s="4">
        <v>334</v>
      </c>
      <c r="P401" s="35"/>
      <c r="Q401" s="35"/>
      <c r="R401" s="35"/>
      <c r="S401" s="12"/>
      <c r="T401" s="12"/>
      <c r="U401" s="12"/>
    </row>
    <row r="402" spans="1:21" s="14" customFormat="1" x14ac:dyDescent="0.3">
      <c r="A402" s="11"/>
      <c r="B402" s="11" t="s">
        <v>4561</v>
      </c>
      <c r="C402" s="11" t="s">
        <v>4018</v>
      </c>
      <c r="D402" s="11" t="s">
        <v>556</v>
      </c>
      <c r="E402" s="3">
        <v>37</v>
      </c>
      <c r="F402" s="35"/>
      <c r="G402" s="35"/>
      <c r="H402" s="35"/>
      <c r="I402" s="35"/>
      <c r="J402" s="35"/>
      <c r="K402" s="35"/>
      <c r="L402" s="35"/>
      <c r="M402" s="35"/>
      <c r="N402" s="35"/>
      <c r="O402" s="4">
        <v>37</v>
      </c>
      <c r="P402" s="35"/>
      <c r="Q402" s="35"/>
      <c r="R402" s="35"/>
      <c r="S402" s="12"/>
      <c r="T402" s="12"/>
      <c r="U402" s="12"/>
    </row>
    <row r="403" spans="1:21" s="14" customFormat="1" x14ac:dyDescent="0.3">
      <c r="A403" s="11"/>
      <c r="B403" s="11" t="s">
        <v>4562</v>
      </c>
      <c r="C403" s="11" t="s">
        <v>4028</v>
      </c>
      <c r="D403" s="11" t="s">
        <v>556</v>
      </c>
      <c r="E403" s="3">
        <v>11</v>
      </c>
      <c r="F403" s="35"/>
      <c r="G403" s="35"/>
      <c r="H403" s="35"/>
      <c r="I403" s="35"/>
      <c r="J403" s="35"/>
      <c r="K403" s="35"/>
      <c r="L403" s="35"/>
      <c r="M403" s="35"/>
      <c r="N403" s="35"/>
      <c r="O403" s="4">
        <v>11</v>
      </c>
      <c r="P403" s="35"/>
      <c r="Q403" s="35"/>
      <c r="R403" s="35"/>
      <c r="S403" s="12"/>
      <c r="T403" s="12"/>
      <c r="U403" s="12"/>
    </row>
    <row r="404" spans="1:21" s="14" customFormat="1" x14ac:dyDescent="0.3">
      <c r="A404" s="11"/>
      <c r="B404" s="11" t="s">
        <v>4563</v>
      </c>
      <c r="C404" s="11" t="s">
        <v>4038</v>
      </c>
      <c r="D404" s="11" t="s">
        <v>556</v>
      </c>
      <c r="E404" s="3">
        <v>10</v>
      </c>
      <c r="F404" s="35"/>
      <c r="G404" s="35"/>
      <c r="H404" s="35"/>
      <c r="I404" s="35"/>
      <c r="J404" s="35"/>
      <c r="K404" s="35"/>
      <c r="L404" s="35"/>
      <c r="M404" s="35"/>
      <c r="N404" s="35"/>
      <c r="O404" s="4">
        <v>10</v>
      </c>
      <c r="P404" s="35"/>
      <c r="Q404" s="35"/>
      <c r="R404" s="35"/>
      <c r="S404" s="12"/>
      <c r="T404" s="12"/>
      <c r="U404" s="12"/>
    </row>
    <row r="405" spans="1:21" s="14" customFormat="1" x14ac:dyDescent="0.3">
      <c r="A405" s="11"/>
      <c r="B405" s="11" t="s">
        <v>4564</v>
      </c>
      <c r="C405" s="11" t="s">
        <v>4062</v>
      </c>
      <c r="D405" s="11" t="s">
        <v>556</v>
      </c>
      <c r="E405" s="3">
        <v>32</v>
      </c>
      <c r="F405" s="35"/>
      <c r="G405" s="35"/>
      <c r="H405" s="35"/>
      <c r="I405" s="35"/>
      <c r="J405" s="35"/>
      <c r="K405" s="35"/>
      <c r="L405" s="35"/>
      <c r="M405" s="35"/>
      <c r="N405" s="35"/>
      <c r="O405" s="4">
        <v>32</v>
      </c>
      <c r="P405" s="35"/>
      <c r="Q405" s="35"/>
      <c r="R405" s="35"/>
      <c r="S405" s="12"/>
      <c r="T405" s="12"/>
      <c r="U405" s="12"/>
    </row>
    <row r="406" spans="1:21" s="14" customFormat="1" x14ac:dyDescent="0.3">
      <c r="A406" s="11"/>
      <c r="B406" s="11" t="s">
        <v>4565</v>
      </c>
      <c r="C406" s="11" t="s">
        <v>4072</v>
      </c>
      <c r="D406" s="11" t="s">
        <v>556</v>
      </c>
      <c r="E406" s="3">
        <v>2</v>
      </c>
      <c r="F406" s="35"/>
      <c r="G406" s="35"/>
      <c r="H406" s="35"/>
      <c r="I406" s="35"/>
      <c r="J406" s="35"/>
      <c r="K406" s="35"/>
      <c r="L406" s="35"/>
      <c r="M406" s="35"/>
      <c r="N406" s="35"/>
      <c r="O406" s="4">
        <v>2</v>
      </c>
      <c r="P406" s="35"/>
      <c r="Q406" s="35"/>
      <c r="R406" s="35"/>
      <c r="S406" s="12"/>
      <c r="T406" s="12"/>
      <c r="U406" s="12"/>
    </row>
    <row r="407" spans="1:21" s="14" customFormat="1" x14ac:dyDescent="0.3">
      <c r="A407" s="11"/>
      <c r="B407" s="11" t="s">
        <v>4566</v>
      </c>
      <c r="C407" s="11" t="s">
        <v>4082</v>
      </c>
      <c r="D407" s="11" t="s">
        <v>556</v>
      </c>
      <c r="E407" s="3">
        <v>0</v>
      </c>
      <c r="F407" s="35"/>
      <c r="G407" s="35"/>
      <c r="H407" s="35"/>
      <c r="I407" s="35"/>
      <c r="J407" s="35"/>
      <c r="K407" s="35"/>
      <c r="L407" s="35"/>
      <c r="M407" s="35"/>
      <c r="N407" s="35"/>
      <c r="O407" s="4">
        <v>0</v>
      </c>
      <c r="P407" s="35"/>
      <c r="Q407" s="35"/>
      <c r="R407" s="35"/>
      <c r="S407" s="12"/>
      <c r="T407" s="12"/>
      <c r="U407" s="12"/>
    </row>
    <row r="408" spans="1:21" s="14" customFormat="1" x14ac:dyDescent="0.3">
      <c r="A408" s="11"/>
      <c r="B408" s="11" t="s">
        <v>4567</v>
      </c>
      <c r="C408" s="11" t="s">
        <v>4092</v>
      </c>
      <c r="D408" s="11" t="s">
        <v>556</v>
      </c>
      <c r="E408" s="3">
        <v>2</v>
      </c>
      <c r="F408" s="35"/>
      <c r="G408" s="35"/>
      <c r="H408" s="35"/>
      <c r="I408" s="35"/>
      <c r="J408" s="35"/>
      <c r="K408" s="35"/>
      <c r="L408" s="35"/>
      <c r="M408" s="35"/>
      <c r="N408" s="35"/>
      <c r="O408" s="4">
        <v>2</v>
      </c>
      <c r="P408" s="35"/>
      <c r="Q408" s="35"/>
      <c r="R408" s="35"/>
      <c r="S408" s="12"/>
      <c r="T408" s="12"/>
      <c r="U408" s="12"/>
    </row>
    <row r="409" spans="1:21" s="14" customFormat="1" x14ac:dyDescent="0.3">
      <c r="A409" s="11"/>
      <c r="B409" s="11" t="s">
        <v>4568</v>
      </c>
      <c r="C409" s="11" t="s">
        <v>4099</v>
      </c>
      <c r="D409" s="11" t="s">
        <v>556</v>
      </c>
      <c r="E409" s="3">
        <v>0</v>
      </c>
      <c r="F409" s="35"/>
      <c r="G409" s="35"/>
      <c r="H409" s="35"/>
      <c r="I409" s="35"/>
      <c r="J409" s="35"/>
      <c r="K409" s="35"/>
      <c r="L409" s="35"/>
      <c r="M409" s="35"/>
      <c r="N409" s="35"/>
      <c r="O409" s="4">
        <v>0</v>
      </c>
      <c r="P409" s="35"/>
      <c r="Q409" s="35"/>
      <c r="R409" s="35"/>
      <c r="S409" s="12"/>
      <c r="T409" s="12"/>
      <c r="U409" s="12"/>
    </row>
    <row r="410" spans="1:21" s="14" customFormat="1" x14ac:dyDescent="0.3">
      <c r="A410" s="11"/>
      <c r="B410" s="11" t="s">
        <v>4569</v>
      </c>
      <c r="C410" s="11" t="s">
        <v>4105</v>
      </c>
      <c r="D410" s="11" t="s">
        <v>556</v>
      </c>
      <c r="E410" s="3">
        <v>12</v>
      </c>
      <c r="F410" s="35"/>
      <c r="G410" s="35"/>
      <c r="H410" s="35"/>
      <c r="I410" s="35"/>
      <c r="J410" s="35"/>
      <c r="K410" s="35"/>
      <c r="L410" s="35"/>
      <c r="M410" s="35"/>
      <c r="N410" s="35"/>
      <c r="O410" s="4">
        <v>12</v>
      </c>
      <c r="P410" s="35"/>
      <c r="Q410" s="35"/>
      <c r="R410" s="35"/>
      <c r="S410" s="12"/>
      <c r="T410" s="12"/>
      <c r="U410" s="12"/>
    </row>
    <row r="411" spans="1:21" s="14" customFormat="1" x14ac:dyDescent="0.3">
      <c r="A411" s="11"/>
      <c r="B411" s="11" t="s">
        <v>4570</v>
      </c>
      <c r="C411" s="11" t="s">
        <v>4140</v>
      </c>
      <c r="D411" s="11" t="s">
        <v>556</v>
      </c>
      <c r="E411" s="3">
        <v>0</v>
      </c>
      <c r="F411" s="35"/>
      <c r="G411" s="35"/>
      <c r="H411" s="35"/>
      <c r="I411" s="35"/>
      <c r="J411" s="35"/>
      <c r="K411" s="35"/>
      <c r="L411" s="35"/>
      <c r="M411" s="35"/>
      <c r="N411" s="35"/>
      <c r="O411" s="4">
        <v>0</v>
      </c>
      <c r="P411" s="35"/>
      <c r="Q411" s="35"/>
      <c r="R411" s="35"/>
      <c r="S411" s="12"/>
      <c r="T411" s="12"/>
      <c r="U411" s="12"/>
    </row>
    <row r="412" spans="1:21" s="14" customFormat="1" x14ac:dyDescent="0.3">
      <c r="A412" s="11"/>
      <c r="B412" s="11" t="s">
        <v>4571</v>
      </c>
      <c r="C412" s="11" t="s">
        <v>4153</v>
      </c>
      <c r="D412" s="11" t="s">
        <v>556</v>
      </c>
      <c r="E412" s="3">
        <v>0</v>
      </c>
      <c r="F412" s="35"/>
      <c r="G412" s="35"/>
      <c r="H412" s="35"/>
      <c r="I412" s="35"/>
      <c r="J412" s="35"/>
      <c r="K412" s="35"/>
      <c r="L412" s="35"/>
      <c r="M412" s="35"/>
      <c r="N412" s="35"/>
      <c r="O412" s="4">
        <v>0</v>
      </c>
      <c r="P412" s="35"/>
      <c r="Q412" s="35"/>
      <c r="R412" s="35"/>
      <c r="S412" s="12"/>
      <c r="T412" s="12"/>
      <c r="U412" s="12"/>
    </row>
    <row r="413" spans="1:21" s="14" customFormat="1" x14ac:dyDescent="0.3">
      <c r="A413" s="11"/>
      <c r="B413" s="11" t="s">
        <v>4572</v>
      </c>
      <c r="C413" s="11" t="s">
        <v>4358</v>
      </c>
      <c r="D413" s="11" t="s">
        <v>556</v>
      </c>
      <c r="E413" s="3">
        <v>8460</v>
      </c>
      <c r="F413" s="35"/>
      <c r="G413" s="35"/>
      <c r="H413" s="35"/>
      <c r="I413" s="35"/>
      <c r="J413" s="35"/>
      <c r="K413" s="35"/>
      <c r="L413" s="35"/>
      <c r="M413" s="35"/>
      <c r="N413" s="35"/>
      <c r="O413" s="4">
        <v>8460</v>
      </c>
      <c r="P413" s="35"/>
      <c r="Q413" s="35"/>
      <c r="R413" s="35"/>
      <c r="S413" s="12"/>
      <c r="T413" s="12"/>
      <c r="U413" s="12"/>
    </row>
    <row r="414" spans="1:21" s="14" customFormat="1" x14ac:dyDescent="0.3">
      <c r="A414" s="11"/>
      <c r="B414" s="11" t="s">
        <v>4573</v>
      </c>
      <c r="C414" s="11" t="s">
        <v>4367</v>
      </c>
      <c r="D414" s="11" t="s">
        <v>556</v>
      </c>
      <c r="E414" s="3">
        <v>3197</v>
      </c>
      <c r="F414" s="35"/>
      <c r="G414" s="35"/>
      <c r="H414" s="35"/>
      <c r="I414" s="35"/>
      <c r="J414" s="35"/>
      <c r="K414" s="35"/>
      <c r="L414" s="35"/>
      <c r="M414" s="35"/>
      <c r="N414" s="35"/>
      <c r="O414" s="4">
        <v>3197</v>
      </c>
      <c r="P414" s="35"/>
      <c r="Q414" s="35"/>
      <c r="R414" s="35"/>
      <c r="S414" s="12"/>
      <c r="T414" s="12"/>
      <c r="U414" s="12"/>
    </row>
    <row r="415" spans="1:21" s="14" customFormat="1" x14ac:dyDescent="0.3">
      <c r="A415" s="11"/>
      <c r="B415" s="11" t="s">
        <v>4574</v>
      </c>
      <c r="C415" s="11" t="s">
        <v>4374</v>
      </c>
      <c r="D415" s="11" t="s">
        <v>556</v>
      </c>
      <c r="E415" s="3">
        <v>5263</v>
      </c>
      <c r="F415" s="35"/>
      <c r="G415" s="35"/>
      <c r="H415" s="35"/>
      <c r="I415" s="35"/>
      <c r="J415" s="35"/>
      <c r="K415" s="35"/>
      <c r="L415" s="35"/>
      <c r="M415" s="35"/>
      <c r="N415" s="35"/>
      <c r="O415" s="4">
        <v>5263</v>
      </c>
      <c r="P415" s="35"/>
      <c r="Q415" s="35"/>
      <c r="R415" s="35"/>
      <c r="S415" s="12"/>
      <c r="T415" s="12"/>
      <c r="U415" s="12"/>
    </row>
    <row r="416" spans="1:21" s="14" customFormat="1" x14ac:dyDescent="0.3">
      <c r="A416" s="11"/>
      <c r="B416" s="11" t="s">
        <v>5002</v>
      </c>
      <c r="C416" s="11" t="s">
        <v>4970</v>
      </c>
      <c r="D416" s="11" t="s">
        <v>556</v>
      </c>
      <c r="E416" s="3">
        <v>0</v>
      </c>
      <c r="F416" s="35"/>
      <c r="G416" s="35"/>
      <c r="H416" s="35"/>
      <c r="I416" s="35"/>
      <c r="J416" s="35"/>
      <c r="K416" s="35"/>
      <c r="L416" s="35"/>
      <c r="M416" s="35"/>
      <c r="N416" s="35"/>
      <c r="O416" s="4">
        <v>0</v>
      </c>
      <c r="P416" s="35"/>
      <c r="Q416" s="35"/>
      <c r="R416" s="35"/>
      <c r="S416" s="12"/>
      <c r="T416" s="12"/>
      <c r="U416" s="12"/>
    </row>
    <row r="417" spans="1:21" s="14" customFormat="1" ht="15.6" x14ac:dyDescent="0.3">
      <c r="A417" s="9"/>
      <c r="B417" s="9" t="s">
        <v>556</v>
      </c>
      <c r="C417" s="9" t="s">
        <v>4575</v>
      </c>
      <c r="D417" s="10" t="s">
        <v>556</v>
      </c>
      <c r="E417" s="10"/>
      <c r="F417" s="10"/>
      <c r="G417" s="10"/>
      <c r="H417" s="10"/>
      <c r="I417" s="10"/>
      <c r="J417" s="10"/>
      <c r="K417" s="10"/>
      <c r="L417" s="10"/>
      <c r="M417" s="10"/>
      <c r="N417" s="10"/>
      <c r="O417" s="10"/>
      <c r="P417" s="10"/>
      <c r="Q417" s="10"/>
      <c r="R417" s="10"/>
      <c r="S417" s="10"/>
      <c r="T417" s="10"/>
      <c r="U417" s="10"/>
    </row>
    <row r="418" spans="1:21" s="14" customFormat="1" x14ac:dyDescent="0.3">
      <c r="A418" s="11"/>
      <c r="B418" s="11" t="s">
        <v>4402</v>
      </c>
      <c r="C418" s="11" t="s">
        <v>4403</v>
      </c>
      <c r="D418" s="11" t="s">
        <v>556</v>
      </c>
      <c r="E418" s="35"/>
      <c r="F418" s="35"/>
      <c r="G418" s="35"/>
      <c r="H418" s="35"/>
      <c r="I418" s="35"/>
      <c r="J418" s="35"/>
      <c r="K418" s="35"/>
      <c r="L418" s="35"/>
      <c r="M418" s="35"/>
      <c r="N418" s="35"/>
      <c r="O418" s="4" t="s">
        <v>541</v>
      </c>
      <c r="P418" s="35"/>
      <c r="Q418" s="35"/>
      <c r="R418" s="35"/>
      <c r="S418" s="12"/>
      <c r="T418" s="12"/>
      <c r="U418" s="12"/>
    </row>
    <row r="419" spans="1:21" s="14" customFormat="1" x14ac:dyDescent="0.3">
      <c r="A419" s="11"/>
      <c r="B419" s="11" t="s">
        <v>4406</v>
      </c>
      <c r="C419" s="11" t="s">
        <v>4407</v>
      </c>
      <c r="D419" s="11" t="s">
        <v>556</v>
      </c>
      <c r="E419" s="35"/>
      <c r="F419" s="35"/>
      <c r="G419" s="35"/>
      <c r="H419" s="35"/>
      <c r="I419" s="35"/>
      <c r="J419" s="35"/>
      <c r="K419" s="35"/>
      <c r="L419" s="35"/>
      <c r="M419" s="35"/>
      <c r="N419" s="35"/>
      <c r="O419" s="4" t="s">
        <v>541</v>
      </c>
      <c r="P419" s="35"/>
      <c r="Q419" s="35"/>
      <c r="R419" s="35"/>
      <c r="S419" s="12"/>
      <c r="T419" s="12"/>
      <c r="U419" s="12"/>
    </row>
    <row r="420" spans="1:21" s="14" customFormat="1" x14ac:dyDescent="0.3">
      <c r="A420" s="11"/>
      <c r="B420" s="11" t="s">
        <v>4408</v>
      </c>
      <c r="C420" s="11" t="s">
        <v>4409</v>
      </c>
      <c r="D420" s="11" t="s">
        <v>556</v>
      </c>
      <c r="E420" s="35"/>
      <c r="F420" s="35"/>
      <c r="G420" s="35"/>
      <c r="H420" s="35"/>
      <c r="I420" s="35"/>
      <c r="J420" s="35"/>
      <c r="K420" s="35"/>
      <c r="L420" s="35"/>
      <c r="M420" s="35"/>
      <c r="N420" s="35"/>
      <c r="O420" s="4" t="s">
        <v>541</v>
      </c>
      <c r="P420" s="35"/>
      <c r="Q420" s="35"/>
      <c r="R420" s="35"/>
      <c r="S420" s="12"/>
      <c r="T420" s="12"/>
      <c r="U420" s="12"/>
    </row>
    <row r="421" spans="1:21" s="14" customFormat="1" x14ac:dyDescent="0.3">
      <c r="A421" s="11"/>
      <c r="B421" s="11" t="s">
        <v>4410</v>
      </c>
      <c r="C421" s="11" t="s">
        <v>4411</v>
      </c>
      <c r="D421" s="11" t="s">
        <v>556</v>
      </c>
      <c r="E421" s="35"/>
      <c r="F421" s="35"/>
      <c r="G421" s="35"/>
      <c r="H421" s="35"/>
      <c r="I421" s="35"/>
      <c r="J421" s="35"/>
      <c r="K421" s="35"/>
      <c r="L421" s="35"/>
      <c r="M421" s="35"/>
      <c r="N421" s="35"/>
      <c r="O421" s="4" t="s">
        <v>545</v>
      </c>
      <c r="P421" s="35"/>
      <c r="Q421" s="35"/>
      <c r="R421" s="35"/>
      <c r="S421" s="12"/>
      <c r="T421" s="12"/>
      <c r="U421" s="12"/>
    </row>
    <row r="422" spans="1:21" s="14" customFormat="1" ht="28.8" x14ac:dyDescent="0.3">
      <c r="A422" s="11"/>
      <c r="B422" s="11" t="s">
        <v>4412</v>
      </c>
      <c r="C422" s="11" t="s">
        <v>4413</v>
      </c>
      <c r="D422" s="11" t="s">
        <v>556</v>
      </c>
      <c r="E422" s="35"/>
      <c r="F422" s="35"/>
      <c r="G422" s="35"/>
      <c r="H422" s="35"/>
      <c r="I422" s="35"/>
      <c r="J422" s="35"/>
      <c r="K422" s="35"/>
      <c r="L422" s="35"/>
      <c r="M422" s="35"/>
      <c r="N422" s="35"/>
      <c r="O422" s="4" t="s">
        <v>545</v>
      </c>
      <c r="P422" s="35"/>
      <c r="Q422" s="35"/>
      <c r="R422" s="35"/>
      <c r="S422" s="12"/>
      <c r="T422" s="12"/>
      <c r="U422" s="12"/>
    </row>
    <row r="423" spans="1:21" s="14" customFormat="1" ht="28.8" x14ac:dyDescent="0.3">
      <c r="A423" s="11"/>
      <c r="B423" s="11" t="s">
        <v>4414</v>
      </c>
      <c r="C423" s="11" t="s">
        <v>4415</v>
      </c>
      <c r="D423" s="11" t="s">
        <v>556</v>
      </c>
      <c r="E423" s="35"/>
      <c r="F423" s="35"/>
      <c r="G423" s="35"/>
      <c r="H423" s="35"/>
      <c r="I423" s="35"/>
      <c r="J423" s="35"/>
      <c r="K423" s="35"/>
      <c r="L423" s="35"/>
      <c r="M423" s="35"/>
      <c r="N423" s="35"/>
      <c r="O423" s="4" t="s">
        <v>545</v>
      </c>
      <c r="P423" s="35"/>
      <c r="Q423" s="35"/>
      <c r="R423" s="35"/>
      <c r="S423" s="12"/>
      <c r="T423" s="12"/>
      <c r="U423" s="12"/>
    </row>
    <row r="424" spans="1:21" s="14" customFormat="1" ht="28.8" x14ac:dyDescent="0.3">
      <c r="A424" s="11"/>
      <c r="B424" s="11" t="s">
        <v>4416</v>
      </c>
      <c r="C424" s="11" t="s">
        <v>4417</v>
      </c>
      <c r="D424" s="11" t="s">
        <v>556</v>
      </c>
      <c r="E424" s="35"/>
      <c r="F424" s="35"/>
      <c r="G424" s="35"/>
      <c r="H424" s="35"/>
      <c r="I424" s="35"/>
      <c r="J424" s="35"/>
      <c r="K424" s="35"/>
      <c r="L424" s="35"/>
      <c r="M424" s="35"/>
      <c r="N424" s="35"/>
      <c r="O424" s="4" t="s">
        <v>545</v>
      </c>
      <c r="P424" s="35"/>
      <c r="Q424" s="35"/>
      <c r="R424" s="35"/>
      <c r="S424" s="12"/>
      <c r="T424" s="12"/>
      <c r="U424" s="12"/>
    </row>
    <row r="425" spans="1:21" s="14" customFormat="1" ht="28.8" x14ac:dyDescent="0.3">
      <c r="A425" s="11"/>
      <c r="B425" s="11" t="s">
        <v>4418</v>
      </c>
      <c r="C425" s="11" t="s">
        <v>4419</v>
      </c>
      <c r="D425" s="11" t="s">
        <v>556</v>
      </c>
      <c r="E425" s="35"/>
      <c r="F425" s="35"/>
      <c r="G425" s="35"/>
      <c r="H425" s="35"/>
      <c r="I425" s="35"/>
      <c r="J425" s="35"/>
      <c r="K425" s="35"/>
      <c r="L425" s="35"/>
      <c r="M425" s="35"/>
      <c r="N425" s="35"/>
      <c r="O425" s="4" t="s">
        <v>545</v>
      </c>
      <c r="P425" s="35"/>
      <c r="Q425" s="35"/>
      <c r="R425" s="35"/>
      <c r="S425" s="12"/>
      <c r="T425" s="12"/>
      <c r="U425" s="12"/>
    </row>
    <row r="426" spans="1:21" s="14" customFormat="1" x14ac:dyDescent="0.3">
      <c r="A426" s="11"/>
      <c r="B426" s="11" t="s">
        <v>4420</v>
      </c>
      <c r="C426" s="11" t="s">
        <v>4421</v>
      </c>
      <c r="D426" s="11" t="s">
        <v>556</v>
      </c>
      <c r="E426" s="35"/>
      <c r="F426" s="35"/>
      <c r="G426" s="35"/>
      <c r="H426" s="35"/>
      <c r="I426" s="35"/>
      <c r="J426" s="35"/>
      <c r="K426" s="35"/>
      <c r="L426" s="35"/>
      <c r="M426" s="35"/>
      <c r="N426" s="35"/>
      <c r="O426" s="4" t="s">
        <v>541</v>
      </c>
      <c r="P426" s="35"/>
      <c r="Q426" s="35"/>
      <c r="R426" s="35"/>
      <c r="S426" s="12"/>
      <c r="T426" s="12"/>
      <c r="U426" s="12"/>
    </row>
    <row r="427" spans="1:21" s="14" customFormat="1" x14ac:dyDescent="0.3">
      <c r="A427" s="11"/>
      <c r="B427" s="11" t="s">
        <v>4422</v>
      </c>
      <c r="C427" s="11" t="s">
        <v>4423</v>
      </c>
      <c r="D427" s="11" t="s">
        <v>556</v>
      </c>
      <c r="E427" s="35"/>
      <c r="F427" s="35"/>
      <c r="G427" s="35"/>
      <c r="H427" s="35"/>
      <c r="I427" s="35"/>
      <c r="J427" s="35"/>
      <c r="K427" s="35"/>
      <c r="L427" s="35"/>
      <c r="M427" s="35"/>
      <c r="N427" s="35"/>
      <c r="O427" s="4" t="s">
        <v>541</v>
      </c>
      <c r="P427" s="35"/>
      <c r="Q427" s="35"/>
      <c r="R427" s="35"/>
      <c r="S427" s="12"/>
      <c r="T427" s="12"/>
      <c r="U427" s="12"/>
    </row>
    <row r="428" spans="1:21" s="14" customFormat="1" x14ac:dyDescent="0.3">
      <c r="A428" s="11"/>
      <c r="B428" s="11" t="s">
        <v>4424</v>
      </c>
      <c r="C428" s="11" t="s">
        <v>4425</v>
      </c>
      <c r="D428" s="11" t="s">
        <v>556</v>
      </c>
      <c r="E428" s="35"/>
      <c r="F428" s="35"/>
      <c r="G428" s="35"/>
      <c r="H428" s="35"/>
      <c r="I428" s="35"/>
      <c r="J428" s="35"/>
      <c r="K428" s="35"/>
      <c r="L428" s="35"/>
      <c r="M428" s="35"/>
      <c r="N428" s="35"/>
      <c r="O428" s="4"/>
      <c r="P428" s="35"/>
      <c r="Q428" s="35"/>
      <c r="R428" s="35"/>
      <c r="S428" s="12"/>
      <c r="T428" s="12"/>
      <c r="U428" s="12"/>
    </row>
    <row r="429" spans="1:21" s="14" customFormat="1" x14ac:dyDescent="0.3">
      <c r="A429" s="11"/>
      <c r="B429" s="11" t="s">
        <v>4426</v>
      </c>
      <c r="C429" s="11" t="s">
        <v>4427</v>
      </c>
      <c r="D429" s="11" t="s">
        <v>556</v>
      </c>
      <c r="E429" s="35"/>
      <c r="F429" s="35"/>
      <c r="G429" s="35"/>
      <c r="H429" s="35"/>
      <c r="I429" s="35"/>
      <c r="J429" s="35"/>
      <c r="K429" s="35"/>
      <c r="L429" s="35"/>
      <c r="M429" s="35"/>
      <c r="N429" s="35"/>
      <c r="O429" s="4" t="s">
        <v>5014</v>
      </c>
      <c r="P429" s="35"/>
      <c r="Q429" s="35"/>
      <c r="R429" s="35"/>
      <c r="S429" s="12"/>
      <c r="T429" s="12"/>
      <c r="U429" s="12"/>
    </row>
    <row r="430" spans="1:21" s="14" customFormat="1" x14ac:dyDescent="0.3">
      <c r="A430" s="11"/>
      <c r="B430" s="11" t="s">
        <v>4428</v>
      </c>
      <c r="C430" s="11" t="s">
        <v>4429</v>
      </c>
      <c r="D430" s="11" t="s">
        <v>556</v>
      </c>
      <c r="E430" s="35"/>
      <c r="F430" s="35"/>
      <c r="G430" s="35"/>
      <c r="H430" s="35"/>
      <c r="I430" s="35"/>
      <c r="J430" s="35"/>
      <c r="K430" s="35"/>
      <c r="L430" s="35"/>
      <c r="M430" s="35"/>
      <c r="N430" s="35"/>
      <c r="O430" s="4" t="s">
        <v>541</v>
      </c>
      <c r="P430" s="35"/>
      <c r="Q430" s="35"/>
      <c r="R430" s="35"/>
      <c r="S430" s="12"/>
      <c r="T430" s="12"/>
      <c r="U430" s="12"/>
    </row>
    <row r="431" spans="1:21" s="14" customFormat="1" x14ac:dyDescent="0.3">
      <c r="A431" s="11"/>
      <c r="B431" s="11" t="s">
        <v>4430</v>
      </c>
      <c r="C431" s="11" t="s">
        <v>4431</v>
      </c>
      <c r="D431" s="11" t="s">
        <v>556</v>
      </c>
      <c r="E431" s="35"/>
      <c r="F431" s="35"/>
      <c r="G431" s="35"/>
      <c r="H431" s="35"/>
      <c r="I431" s="35"/>
      <c r="J431" s="35"/>
      <c r="K431" s="35"/>
      <c r="L431" s="35"/>
      <c r="M431" s="35"/>
      <c r="N431" s="35"/>
      <c r="O431" s="4" t="s">
        <v>541</v>
      </c>
      <c r="P431" s="35"/>
      <c r="Q431" s="35"/>
      <c r="R431" s="35"/>
      <c r="S431" s="12"/>
      <c r="T431" s="12"/>
      <c r="U431" s="12"/>
    </row>
    <row r="432" spans="1:21" s="14" customFormat="1" x14ac:dyDescent="0.3">
      <c r="A432" s="11"/>
      <c r="B432" s="11" t="s">
        <v>4432</v>
      </c>
      <c r="C432" s="11" t="s">
        <v>4433</v>
      </c>
      <c r="D432" s="11" t="s">
        <v>556</v>
      </c>
      <c r="E432" s="35"/>
      <c r="F432" s="35"/>
      <c r="G432" s="35"/>
      <c r="H432" s="35"/>
      <c r="I432" s="35"/>
      <c r="J432" s="35"/>
      <c r="K432" s="35"/>
      <c r="L432" s="35"/>
      <c r="M432" s="35"/>
      <c r="N432" s="35"/>
      <c r="O432" s="4" t="s">
        <v>541</v>
      </c>
      <c r="P432" s="35"/>
      <c r="Q432" s="35"/>
      <c r="R432" s="35"/>
      <c r="S432" s="12"/>
      <c r="T432" s="12"/>
      <c r="U432" s="12"/>
    </row>
    <row r="433" spans="1:21" s="14" customFormat="1" x14ac:dyDescent="0.3">
      <c r="A433" s="11"/>
      <c r="B433" s="11" t="s">
        <v>4576</v>
      </c>
      <c r="C433" s="11" t="s">
        <v>4435</v>
      </c>
      <c r="D433" s="11" t="s">
        <v>556</v>
      </c>
      <c r="E433" s="35"/>
      <c r="F433" s="35"/>
      <c r="G433" s="35"/>
      <c r="H433" s="35"/>
      <c r="I433" s="35"/>
      <c r="J433" s="35"/>
      <c r="K433" s="35"/>
      <c r="L433" s="35"/>
      <c r="M433" s="35"/>
      <c r="N433" s="35"/>
      <c r="O433" s="4">
        <v>3</v>
      </c>
      <c r="P433" s="35"/>
      <c r="Q433" s="35"/>
      <c r="R433" s="35"/>
      <c r="S433" s="12"/>
      <c r="T433" s="12"/>
      <c r="U433" s="12"/>
    </row>
    <row r="434" spans="1:21" s="51" customFormat="1" ht="28.8" x14ac:dyDescent="0.3">
      <c r="A434" s="11"/>
      <c r="B434" s="11" t="s">
        <v>4436</v>
      </c>
      <c r="C434" s="11" t="s">
        <v>4437</v>
      </c>
      <c r="D434" s="11" t="s">
        <v>556</v>
      </c>
      <c r="E434" s="35"/>
      <c r="F434" s="35"/>
      <c r="G434" s="35"/>
      <c r="H434" s="35"/>
      <c r="I434" s="35"/>
      <c r="J434" s="35"/>
      <c r="K434" s="35"/>
      <c r="L434" s="35"/>
      <c r="M434" s="35"/>
      <c r="N434" s="35"/>
      <c r="O434" s="4" t="s">
        <v>541</v>
      </c>
      <c r="P434" s="35"/>
      <c r="Q434" s="35"/>
      <c r="R434" s="35"/>
      <c r="S434" s="12"/>
      <c r="T434" s="12"/>
      <c r="U434" s="12"/>
    </row>
    <row r="435" spans="1:21" s="51" customFormat="1" ht="28.8" x14ac:dyDescent="0.3">
      <c r="A435" s="11"/>
      <c r="B435" s="11" t="s">
        <v>4438</v>
      </c>
      <c r="C435" s="11" t="s">
        <v>4439</v>
      </c>
      <c r="D435" s="11" t="s">
        <v>556</v>
      </c>
      <c r="E435" s="35"/>
      <c r="F435" s="35"/>
      <c r="G435" s="35"/>
      <c r="H435" s="35"/>
      <c r="I435" s="35"/>
      <c r="J435" s="35"/>
      <c r="K435" s="35"/>
      <c r="L435" s="35"/>
      <c r="M435" s="35"/>
      <c r="N435" s="35"/>
      <c r="O435" s="4" t="s">
        <v>5015</v>
      </c>
      <c r="P435" s="35"/>
      <c r="Q435" s="35"/>
      <c r="R435" s="35"/>
      <c r="S435" s="12"/>
      <c r="T435" s="12"/>
      <c r="U435" s="12"/>
    </row>
    <row r="436" spans="1:21" s="51" customFormat="1" x14ac:dyDescent="0.3">
      <c r="A436" s="11"/>
      <c r="B436" s="11" t="s">
        <v>4440</v>
      </c>
      <c r="C436" s="11" t="s">
        <v>4441</v>
      </c>
      <c r="D436" s="11" t="s">
        <v>556</v>
      </c>
      <c r="E436" s="35"/>
      <c r="F436" s="35"/>
      <c r="G436" s="35"/>
      <c r="H436" s="35"/>
      <c r="I436" s="35"/>
      <c r="J436" s="35"/>
      <c r="K436" s="35"/>
      <c r="L436" s="35"/>
      <c r="M436" s="35"/>
      <c r="N436" s="35"/>
      <c r="O436" s="4"/>
      <c r="P436" s="35"/>
      <c r="Q436" s="35"/>
      <c r="R436" s="35"/>
      <c r="S436" s="12"/>
      <c r="T436" s="12"/>
      <c r="U436" s="12"/>
    </row>
    <row r="437" spans="1:21" s="51" customFormat="1" ht="28.8" x14ac:dyDescent="0.3">
      <c r="A437" s="11"/>
      <c r="B437" s="11" t="s">
        <v>4442</v>
      </c>
      <c r="C437" s="11" t="s">
        <v>4443</v>
      </c>
      <c r="D437" s="11" t="s">
        <v>556</v>
      </c>
      <c r="E437" s="35"/>
      <c r="F437" s="35"/>
      <c r="G437" s="35"/>
      <c r="H437" s="35"/>
      <c r="I437" s="35"/>
      <c r="J437" s="35"/>
      <c r="K437" s="35"/>
      <c r="L437" s="35"/>
      <c r="M437" s="35"/>
      <c r="N437" s="35"/>
      <c r="O437" s="4" t="s">
        <v>545</v>
      </c>
      <c r="P437" s="35"/>
      <c r="Q437" s="35"/>
      <c r="R437" s="35"/>
      <c r="S437" s="12"/>
      <c r="T437" s="12"/>
      <c r="U437" s="12"/>
    </row>
    <row r="438" spans="1:21" s="51" customFormat="1" ht="28.8" x14ac:dyDescent="0.3">
      <c r="A438" s="11"/>
      <c r="B438" s="11" t="s">
        <v>4446</v>
      </c>
      <c r="C438" s="11" t="s">
        <v>4447</v>
      </c>
      <c r="D438" s="11" t="s">
        <v>556</v>
      </c>
      <c r="E438" s="35"/>
      <c r="F438" s="35"/>
      <c r="G438" s="35"/>
      <c r="H438" s="35"/>
      <c r="I438" s="35"/>
      <c r="J438" s="35"/>
      <c r="K438" s="35"/>
      <c r="L438" s="35"/>
      <c r="M438" s="35"/>
      <c r="N438" s="35"/>
      <c r="O438" s="4" t="s">
        <v>5016</v>
      </c>
      <c r="P438" s="35"/>
      <c r="Q438" s="35"/>
      <c r="R438" s="35"/>
      <c r="S438" s="12"/>
      <c r="T438" s="12"/>
      <c r="U438" s="12"/>
    </row>
    <row r="439" spans="1:21" s="51" customFormat="1" ht="28.8" x14ac:dyDescent="0.3">
      <c r="A439" s="11"/>
      <c r="B439" s="11" t="s">
        <v>4448</v>
      </c>
      <c r="C439" s="11" t="s">
        <v>4449</v>
      </c>
      <c r="D439" s="11" t="s">
        <v>556</v>
      </c>
      <c r="E439" s="35"/>
      <c r="F439" s="35"/>
      <c r="G439" s="35"/>
      <c r="H439" s="35"/>
      <c r="I439" s="35"/>
      <c r="J439" s="35"/>
      <c r="K439" s="35"/>
      <c r="L439" s="35"/>
      <c r="M439" s="35"/>
      <c r="N439" s="35"/>
      <c r="O439" s="4" t="s">
        <v>5017</v>
      </c>
      <c r="P439" s="35"/>
      <c r="Q439" s="35"/>
      <c r="R439" s="35"/>
      <c r="S439" s="12"/>
      <c r="T439" s="12"/>
      <c r="U439" s="12"/>
    </row>
    <row r="440" spans="1:21" x14ac:dyDescent="0.3">
      <c r="A440" s="11"/>
      <c r="B440" s="11" t="s">
        <v>4450</v>
      </c>
      <c r="C440" s="11" t="s">
        <v>4451</v>
      </c>
      <c r="D440" s="11" t="s">
        <v>556</v>
      </c>
      <c r="E440" s="35"/>
      <c r="F440" s="35"/>
      <c r="G440" s="35"/>
      <c r="H440" s="35"/>
      <c r="I440" s="35"/>
      <c r="J440" s="35"/>
      <c r="K440" s="35"/>
      <c r="L440" s="35"/>
      <c r="M440" s="35"/>
      <c r="N440" s="35"/>
      <c r="O440" s="4" t="s">
        <v>541</v>
      </c>
      <c r="P440" s="35"/>
      <c r="Q440" s="35"/>
      <c r="R440" s="35"/>
      <c r="S440" s="12"/>
      <c r="T440" s="12"/>
      <c r="U440" s="12"/>
    </row>
    <row r="441" spans="1:21" ht="28.8" x14ac:dyDescent="0.3">
      <c r="A441" s="11"/>
      <c r="B441" s="11" t="s">
        <v>4452</v>
      </c>
      <c r="C441" s="11" t="s">
        <v>4453</v>
      </c>
      <c r="D441" s="11" t="s">
        <v>556</v>
      </c>
      <c r="E441" s="35"/>
      <c r="F441" s="35"/>
      <c r="G441" s="35"/>
      <c r="H441" s="35"/>
      <c r="I441" s="35"/>
      <c r="J441" s="35"/>
      <c r="K441" s="35"/>
      <c r="L441" s="35"/>
      <c r="M441" s="35"/>
      <c r="N441" s="35"/>
      <c r="O441" s="4" t="s">
        <v>541</v>
      </c>
      <c r="P441" s="35"/>
      <c r="Q441" s="35"/>
      <c r="R441" s="35"/>
      <c r="S441" s="12"/>
      <c r="T441" s="12"/>
      <c r="U441" s="12"/>
    </row>
    <row r="443" spans="1:21" x14ac:dyDescent="0.3">
      <c r="B443" s="44" t="s">
        <v>4577</v>
      </c>
      <c r="C443" s="42"/>
      <c r="D443" s="43"/>
      <c r="E443" s="17"/>
      <c r="F443" s="7"/>
      <c r="G443" s="7"/>
      <c r="H443" s="15" t="s">
        <v>4578</v>
      </c>
      <c r="I443" s="16" t="s">
        <v>5011</v>
      </c>
      <c r="J443" s="17"/>
    </row>
  </sheetData>
  <sheetProtection sheet="1" formatColumns="0" formatRows="0" selectLockedCells="1"/>
  <conditionalFormatting sqref="E43:O43">
    <cfRule type="dataBar" priority="1">
      <dataBar>
        <cfvo type="num" val="0"/>
        <cfvo type="num" val="1"/>
        <color theme="9" tint="0.39997558519241921"/>
      </dataBar>
      <extLst>
        <ext xmlns:x14="http://schemas.microsoft.com/office/spreadsheetml/2009/9/main" uri="{B025F937-C7B1-47D3-B67F-A62EFF666E3E}">
          <x14:id>{96EC69C9-013F-4E3C-99B3-55E62F41BC4C}</x14:id>
        </ext>
      </extLst>
    </cfRule>
  </conditionalFormatting>
  <conditionalFormatting sqref="E44:O44">
    <cfRule type="dataBar" priority="2">
      <dataBar>
        <cfvo type="num" val="0"/>
        <cfvo type="num" val="1"/>
        <color theme="5" tint="0.39997558519241921"/>
      </dataBar>
      <extLst>
        <ext xmlns:x14="http://schemas.microsoft.com/office/spreadsheetml/2009/9/main" uri="{B025F937-C7B1-47D3-B67F-A62EFF666E3E}">
          <x14:id>{2DFF98E1-BBFC-4686-A048-75FD38561C60}</x14:id>
        </ext>
      </extLst>
    </cfRule>
  </conditionalFormatting>
  <dataValidations count="7">
    <dataValidation allowBlank="1" showErrorMessage="1" sqref="C37:C44 O424:O425 O421:O422 O418:O419 O415:O416 O410:O413 O407:O408 O403:O405 O396:O401 O393:O394 O390:O391 O386:O388 O383:O384 O322:O323 O319:O320 O316:O317 O313:O314 O309:O311 O305:O307 O302:O303 O299:O300 O294:O297 O291:O292 O279:O280 O258:O259 O255:O256 O173:O176 O162:O163 O158:O160 O154:O156 O151:O152 O148:O149 O142:O146 O136:O138 O133:O134 O130:O131 O127:O128 O113:O114 O89:O90 O71:O72 M427:M428 M424:M425 M421:M422 M418:M419 M415:M416 M410:M413 M407:M408 M403:M405 M396:M401 M393:M394 M390:M391 M386:M388 M383:M384 M379:M381 M376:M377 M373:M374 M370:M371 M366:M368 M362:M364 M359:M360 M356:M357 M353:M354 M350:M351 M347:M348 M344:M345 M341:M342 M338:M339 M335:M336 M332:M333 M329:M330 M326:M327 M322:M323 M319:M320 M316:M317 M313:M314 M309:M311 M305:M307 M302:M303 M299:M300 M294:M297 M291:M292 M282:M289 M279:M280 M276:M277 M273:M274 M271 M269 M267 M265 M261:M263 M258:M259 M255:M256 M252:M253 M250 M173:M176 M168:M171 M165:M166 M162:M163 M158:M160 M154:M156 M151:M152 M148:M149 M142:M146 M140 M136:M138 M133:M134 M130:M131 M127:M128 M125 M123 M120:M121 M116:M118 M113:M114 M110:M111 M107:M108 M104:M105 M101:M102 M98:M99 M95:M96 M92:M93 M89:M90 M86:M87 M83:M84 M80:M81 M77:M78 M74:M75 M71:M72 M68:M69 M65:M66 M62:M63 M59:M60 M56:M57 M53:M54 M50:M51 M48 K427:K428 K424:K425 K421:K422 K418:K419 K415:K416 K410:K413 K407:K408 K403:K405 K396:K401 K393:K394 K390:K391 K386:K388 K383:K384 K379:K381 K376:K377 K373:K374 K370:K371 K366:K368 K362:K364 K359:K360 K356:K357 K353:K354 K350:K351 K347:K348 K344:K345 K341:K342 K338:K339 K335:K336 K332:K333 K329:K330 K326:K327 K322:K323 K319:K320 K316:K317 K313:K314 K309:K311 K305:K307 K302:K303 K299:K300 K294:K297 K291:K292 K282:K289 K279:K280 K276:K277 K273:K274 K271 K269 K267 K265 K261:K263 K258:K259 K255:K256 K252:K253 K250 K173:K176 K168:K171 K165:K166 K162:K163 K158:K160 K154:K156 K151:K152 K148:K149 K142:K146 K140 K136:K138 K133:K134 K130:K131 K127:K128 K125 K123 K120:K121 K116:K118 K113:K114 K110:K111 K107:K108 K104:K105 K101:K102 K98:K99 K95:K96 K92:K93 K89:K90 K86:K87 K83:K84 K80:K81 K77:K78 K74:K75 K71:K72 K68:K69 K65:K66 K62:K63 K59:K60 K56:K57 K53:K54 K50:K51 K48 I427:I428 I424:I425 I421:I422 I418:I419 I415:I416 I410:I413 I407:I408 I403:I405 I396:I401 I393:I394 I390:I391 I386:I388 I383:I384 I379:I381 I376:I377 I373:I374 I370:I371 I366:I368 I362:I364 I359:I360 I356:I357 I353:I354 I350:I351 I347:I348 I344:I345 I341:I342 I338:I339 I335:I336 I332:I333 I329:I330 I326:I327 I322:I323 I319:I320 I316:I317 I313:I314 I309:I311 I305:I307 I302:I303 I299:I300 I294:I297 I291:I292 I282:I289 I279:I280 I276:I277 I273:I274 I271 I269 I267 I265 I261:I263 I258:I259 I255:I256 I252:I253 I250 I173:I176 I168:I171 I165:I166 I162:I163 I158:I160 I154:I156 I151:I152 I148:I149 I142:I146 I140 I136:I138 I133:I134 I130:I131 I127:I128 I125 I123 I120:I121 I116:I118 I113:I114 I110:I111 I104:I105 I101:I102 I98:I99 I95:I96 I92:I93 I89:I90 I86:I87 I83:I84 I80:I81 I77:I78 I74:I75 I71:I72 I68:I69 I65:I66 I62:I63 I59:I60 I56:I57 I53:I54 I50:I51 I48 O362:O364 O366:O368 O359:O360 O356:O357 O353:O354 O350:O351 O347:O348 O80:O81 O344:O345 O77:O78 O74:O75 O341:O342 O65:O66 O273:O274 O62:O63 O271 O59:O60 O104:O105 O101:O102 O98:O99 O92:O93 O95:O96 O338:O339 O335:O336 O332:O333 O56:O57 O269 O265 O120:O122 O116:O118 O379:O381 O376:O377 O107:O108 O373:O374 O370:O371 O165:O166 O168:O171 O140 O427:O428 O86:O87 O329:O330 O261:O263 O267 O252:O253 O326:O327 O250 O53:O54 O50:O51 O48 I108 O83:O84 O111 O277 O282:O283 O285:O289" xr:uid="{E114A5E2-DE36-45E1-8F1F-8C4E1CB483F8}"/>
    <dataValidation type="list" allowBlank="1" showInputMessage="1" promptTitle="Note:" prompt="Please use the drop-down list provided." sqref="D27" xr:uid="{8F1011BF-7E51-49CD-8A4B-03B04E4F44DB}">
      <formula1>_xlfn.ANCHORARRAY($AD$46)</formula1>
    </dataValidation>
    <dataValidation type="list" allowBlank="1" showInputMessage="1" promptTitle="Note:" prompt="Please use the drop-down list provided." sqref="D25" xr:uid="{474814FF-5BD2-48EC-9A9C-2BB6848A3015}">
      <formula1>_xlfn.ANCHORARRAY($AC$46)</formula1>
    </dataValidation>
    <dataValidation type="custom" allowBlank="1" showInputMessage="1" promptTitle="Note:" prompt="Please use:_x000a_DD/MM/YYYY format._x000a_e.g. 23/06/2023" sqref="D12" xr:uid="{56424320-F7A3-48E4-A3C2-B934321DFA7A}">
      <formula1>IFERROR(DATE(RIGHT(D12,4),MID(D12,4,2),LEFT(D12,2)),"")</formula1>
    </dataValidation>
    <dataValidation type="list" showInputMessage="1" showErrorMessage="1" promptTitle="Note:" prompt="Please use the drop-down list provided." sqref="D23" xr:uid="{D2EAC86D-B3E9-4A4B-A68B-1A7E68BA1E79}">
      <formula1>$AX$47:$AX$56</formula1>
    </dataValidation>
    <dataValidation type="list" allowBlank="1" showInputMessage="1" promptTitle="Note:" prompt="Please use the drop-down list provided." sqref="D31" xr:uid="{089CAF94-B0A9-45E7-9901-ABC684D4981F}">
      <formula1>$BA$47:$BA$50</formula1>
    </dataValidation>
    <dataValidation type="list" allowBlank="1" showInputMessage="1" showErrorMessage="1" promptTitle="Note:" prompt="Please use the drop-down list provided." sqref="D10" xr:uid="{E04E6310-BCE1-4341-8960-83EA5FB9647B}">
      <formula1>$AZ$47:$AZ$51</formula1>
    </dataValidation>
  </dataValidations>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96EC69C9-013F-4E3C-99B3-55E62F41BC4C}">
            <x14:dataBar minLength="0" maxLength="100" gradient="0">
              <x14:cfvo type="num">
                <xm:f>0</xm:f>
              </x14:cfvo>
              <x14:cfvo type="num">
                <xm:f>1</xm:f>
              </x14:cfvo>
              <x14:negativeFillColor rgb="FFFF0000"/>
              <x14:axisColor rgb="FF000000"/>
            </x14:dataBar>
          </x14:cfRule>
          <xm:sqref>E43:O43</xm:sqref>
        </x14:conditionalFormatting>
        <x14:conditionalFormatting xmlns:xm="http://schemas.microsoft.com/office/excel/2006/main">
          <x14:cfRule type="dataBar" id="{2DFF98E1-BBFC-4686-A048-75FD38561C60}">
            <x14:dataBar minLength="0" maxLength="100" gradient="0">
              <x14:cfvo type="num">
                <xm:f>0</xm:f>
              </x14:cfvo>
              <x14:cfvo type="num">
                <xm:f>1</xm:f>
              </x14:cfvo>
              <x14:negativeFillColor rgb="FFFF0000"/>
              <x14:axisColor rgb="FF000000"/>
            </x14:dataBar>
          </x14:cfRule>
          <xm:sqref>E44:O44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F6F93-7444-46E3-954A-29D8B10F2BF8}">
  <sheetPr codeName="Sheet13">
    <tabColor theme="9" tint="0.59999389629810485"/>
  </sheetPr>
  <dimension ref="A1:BE480"/>
  <sheetViews>
    <sheetView showGridLines="0" zoomScaleNormal="100" workbookViewId="0">
      <selection activeCell="D10" sqref="D10"/>
    </sheetView>
  </sheetViews>
  <sheetFormatPr defaultColWidth="8.6640625" defaultRowHeight="14.4" outlineLevelRow="1" x14ac:dyDescent="0.3"/>
  <cols>
    <col min="1" max="1" width="2.6640625" style="22" customWidth="1"/>
    <col min="2" max="2" width="11.6640625" style="22" customWidth="1"/>
    <col min="3" max="3" width="86.44140625" style="22" customWidth="1"/>
    <col min="4" max="4" width="24.6640625" style="22" customWidth="1"/>
    <col min="5" max="5" width="22.44140625" style="22" customWidth="1"/>
    <col min="6" max="15" width="19.33203125" style="22" customWidth="1"/>
    <col min="16" max="16" width="16.33203125" style="22" customWidth="1"/>
    <col min="17" max="17" width="15" style="22" customWidth="1"/>
    <col min="18" max="18" width="43.44140625" style="22" customWidth="1"/>
    <col min="19" max="21" width="42.109375" style="22" customWidth="1"/>
    <col min="22" max="22" width="8.6640625" style="22"/>
    <col min="23" max="23" width="8.33203125" style="22" customWidth="1"/>
    <col min="24" max="30" width="8.6640625" style="18" hidden="1" customWidth="1"/>
    <col min="31" max="57" width="8.6640625" style="22" hidden="1" customWidth="1"/>
    <col min="58" max="62" width="8.6640625" style="22" customWidth="1"/>
    <col min="63" max="16384" width="8.6640625" style="22"/>
  </cols>
  <sheetData>
    <row r="1" spans="1:21" ht="70.5" customHeight="1" outlineLevel="1" x14ac:dyDescent="0.7">
      <c r="B1" s="23"/>
      <c r="C1" s="24"/>
      <c r="D1" s="24"/>
      <c r="E1" s="24"/>
      <c r="F1" s="24"/>
      <c r="G1" s="24"/>
      <c r="H1" s="24"/>
      <c r="I1" s="24"/>
      <c r="J1" s="24"/>
      <c r="K1" s="24"/>
      <c r="L1" s="24"/>
      <c r="M1" s="24"/>
      <c r="N1" s="24"/>
      <c r="O1" s="24"/>
      <c r="P1" s="24"/>
      <c r="Q1" s="24"/>
      <c r="R1" s="24"/>
      <c r="S1" s="24"/>
      <c r="T1" s="24"/>
      <c r="U1" s="24"/>
    </row>
    <row r="2" spans="1:21" ht="123.75" customHeight="1" outlineLevel="1" x14ac:dyDescent="0.3">
      <c r="A2" s="24"/>
      <c r="B2" s="25"/>
      <c r="C2" s="26"/>
      <c r="D2" s="26"/>
      <c r="E2" s="24"/>
      <c r="F2" s="24"/>
      <c r="G2" s="24"/>
      <c r="H2" s="24"/>
      <c r="I2" s="24"/>
      <c r="J2" s="24"/>
      <c r="K2" s="24"/>
      <c r="L2" s="24"/>
      <c r="M2" s="24"/>
      <c r="N2" s="24"/>
      <c r="O2" s="24"/>
      <c r="P2" s="24"/>
      <c r="Q2" s="24"/>
      <c r="R2" s="24"/>
      <c r="S2" s="24"/>
      <c r="T2" s="24"/>
      <c r="U2" s="24"/>
    </row>
    <row r="3" spans="1:21" outlineLevel="1" x14ac:dyDescent="0.3">
      <c r="A3" s="24"/>
      <c r="B3" s="24"/>
      <c r="C3" s="26"/>
      <c r="D3" s="24"/>
      <c r="E3" s="24"/>
      <c r="F3" s="24"/>
      <c r="G3" s="24"/>
      <c r="H3" s="24"/>
      <c r="I3" s="24"/>
      <c r="J3" s="24"/>
      <c r="K3" s="24"/>
      <c r="L3" s="24"/>
      <c r="M3" s="24"/>
      <c r="N3" s="24"/>
      <c r="O3" s="24"/>
      <c r="P3" s="24"/>
      <c r="Q3" s="24"/>
      <c r="R3" s="24"/>
      <c r="S3" s="24"/>
      <c r="T3" s="24"/>
      <c r="U3" s="24"/>
    </row>
    <row r="4" spans="1:21" ht="48.75" customHeight="1" outlineLevel="1" x14ac:dyDescent="0.3">
      <c r="A4" s="24"/>
      <c r="B4" s="24"/>
      <c r="C4" s="26"/>
      <c r="D4" s="24"/>
      <c r="E4" s="24"/>
      <c r="F4" s="18"/>
      <c r="G4" s="18"/>
      <c r="H4" s="18"/>
      <c r="I4" s="18"/>
      <c r="J4" s="18"/>
      <c r="K4" s="18"/>
      <c r="L4" s="18"/>
      <c r="M4" s="18"/>
      <c r="N4" s="18"/>
      <c r="O4" s="18"/>
      <c r="P4" s="18"/>
      <c r="Q4" s="18"/>
      <c r="R4" s="18"/>
      <c r="S4" s="18"/>
      <c r="T4" s="18"/>
      <c r="U4" s="18"/>
    </row>
    <row r="5" spans="1:21" outlineLevel="1" x14ac:dyDescent="0.3">
      <c r="A5" s="24"/>
      <c r="B5" s="24"/>
      <c r="C5" s="26"/>
      <c r="D5" s="24"/>
      <c r="E5" s="24"/>
      <c r="F5" s="18"/>
      <c r="G5" s="18"/>
      <c r="H5" s="18"/>
      <c r="I5" s="18"/>
      <c r="J5" s="18"/>
      <c r="K5" s="18"/>
      <c r="L5" s="18"/>
      <c r="M5" s="18"/>
      <c r="N5" s="18"/>
      <c r="O5" s="18"/>
      <c r="P5" s="18"/>
      <c r="Q5" s="18"/>
      <c r="R5" s="18"/>
      <c r="S5" s="18"/>
      <c r="T5" s="18"/>
      <c r="U5" s="18"/>
    </row>
    <row r="6" spans="1:21" ht="49.5" customHeight="1" outlineLevel="1" x14ac:dyDescent="0.3">
      <c r="A6" s="24"/>
      <c r="B6" s="24"/>
      <c r="C6" s="24"/>
      <c r="D6" s="24"/>
      <c r="E6" s="24"/>
      <c r="F6" s="18"/>
      <c r="G6" s="18"/>
      <c r="H6" s="18"/>
      <c r="I6" s="18"/>
      <c r="J6" s="18"/>
      <c r="K6" s="18"/>
      <c r="L6" s="18"/>
      <c r="M6" s="18"/>
      <c r="N6" s="18"/>
      <c r="O6" s="18"/>
      <c r="P6" s="18"/>
      <c r="Q6" s="18"/>
      <c r="R6" s="18"/>
      <c r="S6" s="18"/>
      <c r="T6" s="18"/>
      <c r="U6" s="18"/>
    </row>
    <row r="7" spans="1:21" ht="10.95" customHeight="1" outlineLevel="1" x14ac:dyDescent="0.3">
      <c r="A7" s="24"/>
      <c r="B7" s="24"/>
      <c r="C7" s="24"/>
      <c r="D7" s="24"/>
      <c r="E7" s="24"/>
      <c r="F7" s="18"/>
      <c r="G7" s="18"/>
      <c r="H7" s="18"/>
      <c r="I7" s="18"/>
      <c r="J7" s="18"/>
      <c r="K7" s="18"/>
      <c r="L7" s="18"/>
      <c r="M7" s="18"/>
      <c r="N7" s="18"/>
      <c r="O7" s="18"/>
      <c r="P7" s="18"/>
      <c r="Q7" s="18"/>
      <c r="R7" s="18"/>
      <c r="S7" s="18"/>
      <c r="T7" s="18"/>
      <c r="U7" s="18"/>
    </row>
    <row r="8" spans="1:21" outlineLevel="1" x14ac:dyDescent="0.3">
      <c r="A8" s="24"/>
      <c r="B8" s="27"/>
      <c r="C8" s="27" t="s">
        <v>4454</v>
      </c>
      <c r="D8" s="28"/>
      <c r="E8" s="27"/>
      <c r="F8" s="18"/>
      <c r="G8" s="18"/>
      <c r="H8" s="18"/>
      <c r="I8" s="18"/>
      <c r="J8" s="18"/>
      <c r="K8" s="18"/>
      <c r="L8" s="18"/>
      <c r="M8" s="18"/>
      <c r="N8" s="18"/>
      <c r="O8" s="18"/>
      <c r="P8" s="18"/>
      <c r="Q8" s="18"/>
      <c r="R8" s="18"/>
      <c r="S8" s="18"/>
      <c r="T8" s="18"/>
      <c r="U8" s="18"/>
    </row>
    <row r="9" spans="1:21" outlineLevel="1" x14ac:dyDescent="0.3">
      <c r="A9" s="24"/>
      <c r="B9" s="30"/>
      <c r="C9" s="30"/>
      <c r="D9" s="30"/>
      <c r="E9" s="30"/>
      <c r="F9" s="18"/>
      <c r="G9" s="18"/>
      <c r="H9" s="18"/>
      <c r="I9" s="18"/>
      <c r="J9" s="18"/>
      <c r="K9" s="18"/>
      <c r="L9" s="18"/>
      <c r="M9" s="18"/>
      <c r="N9" s="18"/>
      <c r="O9" s="18"/>
      <c r="P9" s="18"/>
      <c r="Q9" s="18"/>
      <c r="R9" s="18"/>
      <c r="S9" s="18"/>
      <c r="T9" s="18"/>
      <c r="U9" s="18"/>
    </row>
    <row r="10" spans="1:21" outlineLevel="1" x14ac:dyDescent="0.3">
      <c r="A10" s="24"/>
      <c r="B10" s="30"/>
      <c r="C10" s="30" t="s">
        <v>4594</v>
      </c>
      <c r="D10" s="4" t="s">
        <v>4632</v>
      </c>
      <c r="E10" s="30"/>
      <c r="F10" s="18"/>
      <c r="G10" s="18"/>
      <c r="H10" s="18"/>
      <c r="I10" s="18"/>
      <c r="J10" s="18"/>
      <c r="K10" s="18"/>
      <c r="L10" s="18"/>
      <c r="M10" s="18"/>
      <c r="N10" s="18"/>
      <c r="O10" s="18"/>
      <c r="P10" s="18"/>
      <c r="Q10" s="18"/>
      <c r="R10" s="18"/>
      <c r="S10" s="18"/>
      <c r="T10" s="18"/>
      <c r="U10" s="18"/>
    </row>
    <row r="11" spans="1:21" outlineLevel="1" x14ac:dyDescent="0.3">
      <c r="A11" s="24"/>
      <c r="B11" s="30"/>
      <c r="C11" s="30"/>
      <c r="D11" s="30"/>
      <c r="E11" s="30"/>
      <c r="F11" s="18"/>
      <c r="G11" s="18"/>
      <c r="H11" s="18"/>
      <c r="I11" s="18"/>
      <c r="J11" s="18"/>
      <c r="K11" s="18"/>
      <c r="L11" s="18"/>
      <c r="M11" s="18"/>
      <c r="N11" s="18"/>
      <c r="O11" s="18"/>
      <c r="P11" s="18"/>
      <c r="Q11" s="18"/>
      <c r="R11" s="18"/>
      <c r="S11" s="18"/>
      <c r="T11" s="18"/>
      <c r="U11" s="18"/>
    </row>
    <row r="12" spans="1:21" outlineLevel="1" x14ac:dyDescent="0.3">
      <c r="A12" s="24"/>
      <c r="B12" s="30"/>
      <c r="C12" s="30" t="s">
        <v>4595</v>
      </c>
      <c r="D12" s="4"/>
      <c r="E12" s="30"/>
      <c r="F12" s="18"/>
      <c r="G12" s="18"/>
      <c r="H12" s="18"/>
      <c r="I12" s="18"/>
      <c r="J12" s="18"/>
      <c r="K12" s="18"/>
      <c r="L12" s="18"/>
      <c r="M12" s="18"/>
      <c r="N12" s="18"/>
      <c r="O12" s="18"/>
      <c r="P12" s="18"/>
      <c r="Q12" s="18"/>
      <c r="R12" s="18"/>
      <c r="S12" s="18"/>
      <c r="T12" s="18"/>
      <c r="U12" s="18"/>
    </row>
    <row r="13" spans="1:21" outlineLevel="1" x14ac:dyDescent="0.3">
      <c r="A13" s="24"/>
      <c r="B13" s="30"/>
      <c r="C13" s="30"/>
      <c r="D13" s="30"/>
      <c r="E13" s="30"/>
      <c r="F13" s="18"/>
      <c r="G13" s="18"/>
      <c r="H13" s="18"/>
      <c r="I13" s="18"/>
      <c r="J13" s="18"/>
      <c r="K13" s="18"/>
      <c r="L13" s="18"/>
      <c r="M13" s="18"/>
      <c r="N13" s="18"/>
      <c r="O13" s="18"/>
      <c r="P13" s="18"/>
      <c r="Q13" s="18"/>
      <c r="R13" s="18"/>
      <c r="S13" s="18"/>
      <c r="T13" s="18"/>
      <c r="U13" s="18"/>
    </row>
    <row r="14" spans="1:21" outlineLevel="1" x14ac:dyDescent="0.3">
      <c r="A14" s="24"/>
      <c r="B14" s="30"/>
      <c r="C14" s="30" t="s">
        <v>4596</v>
      </c>
      <c r="D14" s="4"/>
      <c r="E14" s="30"/>
      <c r="F14" s="18"/>
      <c r="G14" s="18"/>
      <c r="H14" s="18"/>
      <c r="I14" s="18"/>
      <c r="J14" s="18"/>
      <c r="K14" s="18"/>
      <c r="L14" s="18"/>
      <c r="M14" s="18"/>
      <c r="N14" s="18"/>
      <c r="O14" s="18"/>
      <c r="P14" s="18"/>
      <c r="Q14" s="18"/>
      <c r="R14" s="18"/>
      <c r="S14" s="18"/>
      <c r="T14" s="18"/>
      <c r="U14" s="18"/>
    </row>
    <row r="15" spans="1:21" outlineLevel="1" x14ac:dyDescent="0.3">
      <c r="A15" s="24"/>
      <c r="B15" s="30"/>
      <c r="C15" s="30"/>
      <c r="D15" s="30"/>
      <c r="E15" s="30"/>
      <c r="F15" s="18"/>
      <c r="G15" s="18"/>
      <c r="H15" s="18"/>
      <c r="I15" s="18"/>
      <c r="J15" s="18"/>
      <c r="K15" s="18"/>
      <c r="L15" s="18"/>
      <c r="M15" s="18"/>
      <c r="N15" s="18"/>
      <c r="O15" s="18"/>
      <c r="P15" s="18"/>
      <c r="Q15" s="18"/>
      <c r="R15" s="18"/>
      <c r="S15" s="18"/>
      <c r="T15" s="18"/>
      <c r="U15" s="18"/>
    </row>
    <row r="16" spans="1:21" outlineLevel="1" x14ac:dyDescent="0.3">
      <c r="A16" s="24"/>
      <c r="B16" s="30"/>
      <c r="C16" s="30" t="s">
        <v>4597</v>
      </c>
      <c r="D16" s="19"/>
      <c r="E16" s="30"/>
      <c r="F16" s="18"/>
      <c r="G16" s="18"/>
      <c r="H16" s="18"/>
      <c r="I16" s="18"/>
      <c r="J16" s="18"/>
      <c r="K16" s="18"/>
      <c r="L16" s="18"/>
      <c r="M16" s="18"/>
      <c r="N16" s="18"/>
      <c r="O16" s="18"/>
      <c r="P16" s="18"/>
      <c r="Q16" s="18"/>
      <c r="R16" s="18"/>
      <c r="S16" s="18"/>
      <c r="T16" s="18"/>
      <c r="U16" s="18"/>
    </row>
    <row r="17" spans="1:21" outlineLevel="1" x14ac:dyDescent="0.3">
      <c r="A17" s="24"/>
      <c r="B17" s="30"/>
      <c r="C17" s="30"/>
      <c r="D17" s="30"/>
      <c r="E17" s="30"/>
      <c r="F17" s="18"/>
      <c r="G17" s="18"/>
      <c r="H17" s="18"/>
      <c r="I17" s="18"/>
      <c r="J17" s="18"/>
      <c r="K17" s="18"/>
      <c r="L17" s="18"/>
      <c r="M17" s="18"/>
      <c r="N17" s="18"/>
      <c r="O17" s="18"/>
      <c r="P17" s="18"/>
      <c r="Q17" s="18"/>
      <c r="R17" s="18"/>
      <c r="S17" s="18"/>
      <c r="T17" s="18"/>
      <c r="U17" s="18"/>
    </row>
    <row r="18" spans="1:21" outlineLevel="1" x14ac:dyDescent="0.3">
      <c r="A18" s="24"/>
      <c r="B18" s="30"/>
      <c r="C18" s="30" t="s">
        <v>4598</v>
      </c>
      <c r="D18" s="4"/>
      <c r="E18" s="30"/>
      <c r="F18" s="18"/>
      <c r="G18" s="18"/>
      <c r="H18" s="18"/>
      <c r="I18" s="18"/>
      <c r="J18" s="18"/>
      <c r="K18" s="18"/>
      <c r="L18" s="18"/>
      <c r="M18" s="18"/>
      <c r="N18" s="18"/>
      <c r="O18" s="18"/>
      <c r="P18" s="18"/>
      <c r="Q18" s="18"/>
      <c r="R18" s="18"/>
      <c r="S18" s="18"/>
      <c r="T18" s="18"/>
      <c r="U18" s="18"/>
    </row>
    <row r="19" spans="1:21" outlineLevel="1" x14ac:dyDescent="0.3">
      <c r="A19" s="24"/>
      <c r="B19" s="30"/>
      <c r="C19" s="30"/>
      <c r="D19" s="30"/>
      <c r="E19" s="30"/>
      <c r="F19" s="18"/>
      <c r="G19" s="18"/>
      <c r="H19" s="18"/>
      <c r="I19" s="18"/>
      <c r="J19" s="18"/>
      <c r="K19" s="18"/>
      <c r="L19" s="18"/>
      <c r="M19" s="18"/>
      <c r="N19" s="18"/>
      <c r="O19" s="18"/>
      <c r="P19" s="18"/>
      <c r="Q19" s="18"/>
      <c r="R19" s="18"/>
      <c r="S19" s="18"/>
      <c r="T19" s="18"/>
      <c r="U19" s="18"/>
    </row>
    <row r="20" spans="1:21" outlineLevel="1" x14ac:dyDescent="0.3">
      <c r="A20" s="24"/>
      <c r="B20" s="24"/>
      <c r="C20" s="24"/>
      <c r="D20" s="24"/>
      <c r="E20" s="24"/>
      <c r="F20" s="18"/>
      <c r="G20" s="18"/>
      <c r="H20" s="18"/>
      <c r="I20" s="18"/>
      <c r="J20" s="18"/>
      <c r="K20" s="18"/>
      <c r="L20" s="18"/>
      <c r="M20" s="18"/>
      <c r="N20" s="18"/>
      <c r="O20" s="18"/>
      <c r="P20" s="18"/>
      <c r="Q20" s="18"/>
      <c r="R20" s="18"/>
      <c r="S20" s="18"/>
      <c r="T20" s="18"/>
      <c r="U20" s="18"/>
    </row>
    <row r="21" spans="1:21" outlineLevel="1" x14ac:dyDescent="0.3">
      <c r="A21" s="24"/>
      <c r="B21" s="27"/>
      <c r="C21" s="27" t="s">
        <v>4455</v>
      </c>
      <c r="D21" s="27"/>
      <c r="E21" s="27"/>
      <c r="M21" s="18"/>
      <c r="N21" s="18"/>
      <c r="O21" s="18"/>
      <c r="P21" s="18"/>
      <c r="Q21" s="18"/>
      <c r="R21" s="18"/>
      <c r="S21" s="18"/>
      <c r="T21" s="18"/>
      <c r="U21" s="18"/>
    </row>
    <row r="22" spans="1:21" outlineLevel="1" x14ac:dyDescent="0.3">
      <c r="A22" s="24"/>
      <c r="B22" s="30"/>
      <c r="C22" s="30"/>
      <c r="D22" s="30"/>
      <c r="E22" s="30"/>
      <c r="M22" s="18"/>
      <c r="N22" s="18"/>
      <c r="O22" s="18"/>
      <c r="P22" s="18"/>
      <c r="Q22" s="18"/>
      <c r="R22" s="18"/>
      <c r="S22" s="18"/>
      <c r="T22" s="18"/>
      <c r="U22" s="18"/>
    </row>
    <row r="23" spans="1:21" outlineLevel="1" x14ac:dyDescent="0.3">
      <c r="A23" s="24"/>
      <c r="B23" s="30"/>
      <c r="C23" s="30" t="s">
        <v>2</v>
      </c>
      <c r="D23" s="4" t="s">
        <v>4602</v>
      </c>
      <c r="E23" s="30"/>
      <c r="M23" s="18"/>
      <c r="N23" s="18"/>
      <c r="O23" s="18"/>
      <c r="P23" s="18"/>
      <c r="Q23" s="18"/>
      <c r="R23" s="18"/>
      <c r="S23" s="18"/>
      <c r="T23" s="18"/>
      <c r="U23" s="18"/>
    </row>
    <row r="24" spans="1:21" outlineLevel="1" x14ac:dyDescent="0.3">
      <c r="A24" s="24"/>
      <c r="B24" s="30"/>
      <c r="C24" s="30"/>
      <c r="D24" s="30"/>
      <c r="E24" s="30"/>
      <c r="M24" s="18"/>
      <c r="N24" s="18"/>
      <c r="O24" s="18"/>
      <c r="P24" s="18"/>
      <c r="Q24" s="18"/>
      <c r="R24" s="18"/>
      <c r="S24" s="18"/>
      <c r="T24" s="18"/>
      <c r="U24" s="18"/>
    </row>
    <row r="25" spans="1:21" outlineLevel="1" x14ac:dyDescent="0.3">
      <c r="A25" s="24"/>
      <c r="B25" s="30"/>
      <c r="C25" s="30" t="s">
        <v>4456</v>
      </c>
      <c r="D25" s="4" t="s">
        <v>4602</v>
      </c>
      <c r="E25" s="30"/>
      <c r="M25" s="18"/>
      <c r="N25" s="18"/>
      <c r="O25" s="18"/>
      <c r="P25" s="18"/>
      <c r="Q25" s="18"/>
      <c r="R25" s="18"/>
      <c r="S25" s="18"/>
      <c r="T25" s="18"/>
      <c r="U25" s="18"/>
    </row>
    <row r="26" spans="1:21" outlineLevel="1" x14ac:dyDescent="0.3">
      <c r="A26" s="24"/>
      <c r="B26" s="30"/>
      <c r="C26" s="30"/>
      <c r="D26" s="30"/>
      <c r="E26" s="30"/>
      <c r="M26" s="18"/>
      <c r="N26" s="18"/>
      <c r="O26" s="18"/>
      <c r="P26" s="18"/>
      <c r="Q26" s="18"/>
      <c r="R26" s="18"/>
      <c r="S26" s="18"/>
      <c r="T26" s="18"/>
      <c r="U26" s="18"/>
    </row>
    <row r="27" spans="1:21" outlineLevel="1" x14ac:dyDescent="0.3">
      <c r="A27" s="24"/>
      <c r="B27" s="30"/>
      <c r="C27" s="30" t="s">
        <v>4457</v>
      </c>
      <c r="D27" s="4" t="s">
        <v>4602</v>
      </c>
      <c r="E27" s="30"/>
      <c r="M27" s="18"/>
      <c r="N27" s="18"/>
      <c r="O27" s="18"/>
      <c r="P27" s="18"/>
      <c r="Q27" s="18"/>
      <c r="R27" s="18"/>
      <c r="S27" s="18"/>
      <c r="T27" s="18"/>
      <c r="U27" s="18"/>
    </row>
    <row r="28" spans="1:21" outlineLevel="1" x14ac:dyDescent="0.3">
      <c r="A28" s="24"/>
      <c r="B28" s="30"/>
      <c r="C28" s="30"/>
      <c r="D28" s="30"/>
      <c r="E28" s="30"/>
      <c r="M28" s="18"/>
      <c r="N28" s="18"/>
      <c r="O28" s="18"/>
      <c r="P28" s="18"/>
      <c r="Q28" s="18"/>
      <c r="R28" s="18"/>
      <c r="S28" s="18"/>
      <c r="T28" s="18"/>
      <c r="U28" s="18"/>
    </row>
    <row r="29" spans="1:21" outlineLevel="1" x14ac:dyDescent="0.3">
      <c r="A29" s="24"/>
      <c r="B29" s="30"/>
      <c r="C29" s="30" t="s">
        <v>4604</v>
      </c>
      <c r="D29" s="5" t="s">
        <v>3758</v>
      </c>
      <c r="E29" s="30"/>
      <c r="M29" s="18"/>
      <c r="N29" s="18"/>
      <c r="O29" s="18"/>
      <c r="P29" s="18"/>
      <c r="Q29" s="18"/>
      <c r="R29" s="18"/>
      <c r="S29" s="18"/>
      <c r="T29" s="18"/>
      <c r="U29" s="18"/>
    </row>
    <row r="30" spans="1:21" outlineLevel="1" x14ac:dyDescent="0.3">
      <c r="A30" s="24"/>
      <c r="B30" s="30"/>
      <c r="C30" s="30"/>
      <c r="D30" s="30"/>
      <c r="E30" s="30"/>
      <c r="M30" s="18"/>
      <c r="N30" s="18"/>
      <c r="O30" s="18"/>
      <c r="P30" s="18"/>
      <c r="Q30" s="18"/>
      <c r="R30" s="18"/>
      <c r="S30" s="18"/>
      <c r="T30" s="18"/>
      <c r="U30" s="18"/>
    </row>
    <row r="31" spans="1:21" outlineLevel="1" x14ac:dyDescent="0.3">
      <c r="A31" s="24"/>
      <c r="B31" s="30"/>
      <c r="C31" s="30" t="s">
        <v>4618</v>
      </c>
      <c r="D31" s="4" t="s">
        <v>4603</v>
      </c>
      <c r="E31" s="30"/>
      <c r="M31" s="18"/>
      <c r="N31" s="18"/>
      <c r="O31" s="18"/>
      <c r="P31" s="18"/>
      <c r="Q31" s="18"/>
      <c r="R31" s="18"/>
      <c r="S31" s="18"/>
      <c r="T31" s="18"/>
      <c r="U31" s="18"/>
    </row>
    <row r="32" spans="1:21" outlineLevel="1" x14ac:dyDescent="0.3">
      <c r="A32" s="24"/>
      <c r="B32" s="30"/>
      <c r="C32" s="30"/>
      <c r="D32" s="30"/>
      <c r="E32" s="30"/>
      <c r="M32" s="18"/>
      <c r="N32" s="18"/>
      <c r="O32" s="18"/>
      <c r="P32" s="18"/>
      <c r="Q32" s="18"/>
      <c r="R32" s="18"/>
      <c r="S32" s="18"/>
      <c r="T32" s="18"/>
      <c r="U32" s="18"/>
    </row>
    <row r="33" spans="1:54" outlineLevel="1" x14ac:dyDescent="0.3">
      <c r="A33" s="24"/>
      <c r="B33" s="24"/>
      <c r="C33" s="24"/>
      <c r="D33" s="24"/>
      <c r="E33" s="24"/>
      <c r="F33" s="18"/>
      <c r="G33" s="18"/>
      <c r="H33" s="18"/>
      <c r="I33" s="18"/>
      <c r="J33" s="18"/>
      <c r="K33" s="18"/>
      <c r="L33" s="18"/>
      <c r="M33" s="18"/>
      <c r="N33" s="18"/>
      <c r="O33" s="18"/>
      <c r="P33" s="18"/>
      <c r="Q33" s="18"/>
      <c r="R33" s="18"/>
      <c r="S33" s="18"/>
      <c r="T33" s="18"/>
      <c r="U33" s="18"/>
    </row>
    <row r="34" spans="1:54" ht="114" customHeight="1" outlineLevel="1" x14ac:dyDescent="0.4">
      <c r="A34" s="24"/>
      <c r="B34" s="24"/>
      <c r="C34" s="24"/>
      <c r="D34" s="24"/>
      <c r="E34" s="31"/>
      <c r="F34" s="18"/>
      <c r="G34" s="18"/>
      <c r="H34" s="18"/>
      <c r="I34" s="18"/>
      <c r="J34" s="18"/>
      <c r="K34" s="18"/>
      <c r="L34" s="18"/>
      <c r="M34" s="18"/>
      <c r="N34" s="18"/>
      <c r="O34" s="18"/>
      <c r="P34" s="18"/>
      <c r="Q34" s="18"/>
      <c r="R34" s="18"/>
      <c r="S34" s="18"/>
      <c r="T34" s="18"/>
      <c r="U34" s="18"/>
    </row>
    <row r="35" spans="1:54" ht="21" outlineLevel="1" x14ac:dyDescent="0.4">
      <c r="A35" s="24"/>
      <c r="B35" s="24"/>
      <c r="C35" s="24"/>
      <c r="D35" s="32" t="s">
        <v>4605</v>
      </c>
      <c r="F35" s="18"/>
      <c r="G35" s="18"/>
      <c r="H35" s="18"/>
      <c r="I35" s="18"/>
      <c r="J35" s="18"/>
      <c r="K35" s="18"/>
      <c r="L35" s="18"/>
      <c r="M35" s="18"/>
      <c r="N35" s="18"/>
      <c r="O35" s="18"/>
      <c r="P35" s="18"/>
      <c r="Q35" s="18"/>
      <c r="R35" s="18"/>
      <c r="S35" s="18"/>
      <c r="T35" s="18"/>
      <c r="U35" s="18"/>
    </row>
    <row r="36" spans="1:54" ht="15.6" outlineLevel="1" x14ac:dyDescent="0.3">
      <c r="A36" s="24"/>
      <c r="B36" s="33" t="s">
        <v>4458</v>
      </c>
      <c r="C36" s="24"/>
      <c r="D36" s="20" t="str">
        <f t="shared" ref="D36:D41" si="0">HYPERLINK("#"&amp;AX50,AW50)</f>
        <v>OUTPUT INDICATORS FOR QUARTERLY REPORTING</v>
      </c>
      <c r="F36" s="18"/>
      <c r="G36" s="18"/>
      <c r="H36" s="18"/>
      <c r="I36" s="18"/>
      <c r="J36" s="18"/>
      <c r="K36" s="18"/>
      <c r="L36" s="18"/>
      <c r="M36" s="18"/>
      <c r="N36" s="18"/>
      <c r="O36" s="18"/>
      <c r="P36" s="18"/>
      <c r="Q36" s="18"/>
      <c r="R36" s="18"/>
      <c r="S36" s="18"/>
      <c r="T36" s="18"/>
      <c r="U36" s="18"/>
    </row>
    <row r="37" spans="1:54" outlineLevel="1" x14ac:dyDescent="0.3">
      <c r="A37" s="24"/>
      <c r="B37" s="3"/>
      <c r="C37" s="34" t="s">
        <v>4459</v>
      </c>
      <c r="D37" s="20" t="str">
        <f t="shared" si="0"/>
        <v>COMPLIANCE INDICATORS FOR QUARTERLY REPORTING</v>
      </c>
      <c r="F37" s="18"/>
      <c r="G37" s="18"/>
      <c r="H37" s="18"/>
      <c r="I37" s="18"/>
      <c r="J37" s="18"/>
      <c r="K37" s="18"/>
      <c r="L37" s="18"/>
      <c r="M37" s="18"/>
      <c r="N37" s="18"/>
      <c r="O37" s="18"/>
      <c r="P37" s="18"/>
      <c r="Q37" s="18"/>
      <c r="R37" s="18"/>
      <c r="S37" s="18"/>
      <c r="T37" s="18"/>
      <c r="U37" s="18"/>
    </row>
    <row r="38" spans="1:54" outlineLevel="1" x14ac:dyDescent="0.3">
      <c r="A38" s="24"/>
      <c r="B38" s="4"/>
      <c r="C38" s="34" t="s">
        <v>4460</v>
      </c>
      <c r="D38" s="20" t="str">
        <f t="shared" si="0"/>
        <v>OUTPUT INDICATORS FOR ANNUAL REPORTING</v>
      </c>
      <c r="F38" s="18"/>
      <c r="G38" s="18"/>
      <c r="H38" s="18"/>
      <c r="I38" s="18"/>
      <c r="J38" s="18"/>
      <c r="K38" s="18"/>
      <c r="L38" s="18"/>
      <c r="M38" s="18"/>
      <c r="N38" s="18"/>
      <c r="O38" s="18"/>
      <c r="P38" s="18"/>
      <c r="Q38" s="18"/>
      <c r="R38" s="18"/>
      <c r="S38" s="18"/>
      <c r="T38" s="18"/>
      <c r="U38" s="18"/>
    </row>
    <row r="39" spans="1:54" outlineLevel="1" x14ac:dyDescent="0.3">
      <c r="A39" s="24"/>
      <c r="B39" s="5"/>
      <c r="C39" s="34" t="s">
        <v>4461</v>
      </c>
      <c r="D39" s="20" t="str">
        <f t="shared" si="0"/>
        <v>OUTCOME INDICATORS FOR ANNUAL REPORTING</v>
      </c>
      <c r="F39" s="18"/>
      <c r="G39" s="18"/>
      <c r="H39" s="2"/>
      <c r="I39" s="2"/>
      <c r="J39" s="2"/>
      <c r="K39" s="2"/>
      <c r="L39" s="2"/>
      <c r="M39" s="2"/>
      <c r="N39" s="2"/>
      <c r="O39" s="2"/>
      <c r="P39" s="2"/>
      <c r="Q39" s="18"/>
      <c r="R39" s="18"/>
      <c r="S39" s="18"/>
      <c r="T39" s="18"/>
      <c r="U39" s="18"/>
    </row>
    <row r="40" spans="1:54" outlineLevel="1" x14ac:dyDescent="0.3">
      <c r="A40" s="24"/>
      <c r="B40" s="35"/>
      <c r="C40" s="36" t="s">
        <v>4462</v>
      </c>
      <c r="D40" s="20" t="str">
        <f t="shared" si="0"/>
        <v>COMPLIANCE INDICATORS FOR ANNUAL REPORTING</v>
      </c>
      <c r="F40" s="18"/>
      <c r="G40" s="18"/>
      <c r="H40" s="2"/>
      <c r="I40" s="2"/>
      <c r="J40" s="2"/>
      <c r="K40" s="2"/>
      <c r="L40" s="2"/>
      <c r="M40" s="2"/>
      <c r="N40" s="2"/>
      <c r="O40" s="2"/>
      <c r="P40" s="2"/>
      <c r="Q40" s="18"/>
      <c r="R40" s="18"/>
      <c r="S40" s="18"/>
      <c r="T40" s="18"/>
      <c r="U40" s="18"/>
    </row>
    <row r="41" spans="1:54" outlineLevel="1" x14ac:dyDescent="0.3">
      <c r="A41" s="24"/>
      <c r="B41" s="6"/>
      <c r="C41" s="34" t="s">
        <v>4627</v>
      </c>
      <c r="D41" s="20" t="str">
        <f t="shared" si="0"/>
        <v>COMPLIANCE QUESTIONS FOR ANNUAL REPORTING</v>
      </c>
      <c r="F41" s="18"/>
      <c r="G41" s="18"/>
      <c r="H41" s="2"/>
      <c r="I41" s="2"/>
      <c r="J41" s="2"/>
      <c r="K41" s="2"/>
      <c r="L41" s="2"/>
      <c r="M41" s="2"/>
      <c r="N41" s="2"/>
      <c r="O41" s="2"/>
      <c r="P41" s="2"/>
      <c r="Q41" s="18"/>
      <c r="R41" s="18"/>
      <c r="S41" s="18"/>
      <c r="T41" s="18"/>
      <c r="U41" s="18"/>
    </row>
    <row r="42" spans="1:54" s="18" customFormat="1" outlineLevel="1" x14ac:dyDescent="0.3"/>
    <row r="43" spans="1:54" s="18" customFormat="1" ht="37.200000000000003" customHeight="1" outlineLevel="1" x14ac:dyDescent="0.3">
      <c r="D43" s="48" t="s">
        <v>4623</v>
      </c>
      <c r="E43" s="47">
        <f>AG48</f>
        <v>0</v>
      </c>
      <c r="F43" s="47">
        <f t="shared" ref="F43:O43" si="1">AH48</f>
        <v>0</v>
      </c>
      <c r="G43" s="47">
        <f t="shared" si="1"/>
        <v>0</v>
      </c>
      <c r="H43" s="47">
        <f t="shared" si="1"/>
        <v>0</v>
      </c>
      <c r="I43" s="47">
        <f t="shared" si="1"/>
        <v>0</v>
      </c>
      <c r="J43" s="47">
        <f t="shared" si="1"/>
        <v>0</v>
      </c>
      <c r="K43" s="47">
        <f t="shared" si="1"/>
        <v>0</v>
      </c>
      <c r="L43" s="47">
        <f t="shared" si="1"/>
        <v>0</v>
      </c>
      <c r="M43" s="47">
        <f t="shared" si="1"/>
        <v>0</v>
      </c>
      <c r="N43" s="47">
        <f t="shared" si="1"/>
        <v>0</v>
      </c>
      <c r="O43" s="47">
        <f t="shared" si="1"/>
        <v>0</v>
      </c>
    </row>
    <row r="44" spans="1:54" s="14" customFormat="1" ht="37.200000000000003" customHeight="1" x14ac:dyDescent="0.3">
      <c r="A44" s="29"/>
      <c r="B44" s="37"/>
      <c r="C44" s="36"/>
      <c r="D44" s="49" t="s">
        <v>4624</v>
      </c>
      <c r="E44" s="50">
        <f>AG50</f>
        <v>0</v>
      </c>
      <c r="F44" s="50">
        <f t="shared" ref="F44:N44" si="2">AH50</f>
        <v>0</v>
      </c>
      <c r="G44" s="50">
        <f t="shared" si="2"/>
        <v>0</v>
      </c>
      <c r="H44" s="50">
        <f t="shared" si="2"/>
        <v>0</v>
      </c>
      <c r="I44" s="50">
        <f t="shared" si="2"/>
        <v>0</v>
      </c>
      <c r="J44" s="50">
        <f t="shared" si="2"/>
        <v>0</v>
      </c>
      <c r="K44" s="50">
        <f t="shared" si="2"/>
        <v>0</v>
      </c>
      <c r="L44" s="50">
        <f t="shared" si="2"/>
        <v>0</v>
      </c>
      <c r="M44" s="50">
        <f t="shared" si="2"/>
        <v>0</v>
      </c>
      <c r="N44" s="50">
        <f t="shared" si="2"/>
        <v>0</v>
      </c>
      <c r="O44" s="50">
        <f>AQ50</f>
        <v>0</v>
      </c>
      <c r="P44" s="18"/>
      <c r="Q44" s="18"/>
      <c r="R44" s="18"/>
      <c r="S44" s="18"/>
      <c r="T44" s="18"/>
      <c r="U44" s="18"/>
      <c r="X44" s="18"/>
      <c r="Y44" s="18"/>
      <c r="Z44" s="18"/>
      <c r="AA44" s="18"/>
      <c r="AB44" s="18"/>
      <c r="AC44" s="18"/>
      <c r="AD44" s="18"/>
    </row>
    <row r="45" spans="1:54" s="38" customFormat="1" ht="46.8" x14ac:dyDescent="0.3">
      <c r="A45" s="8"/>
      <c r="B45" s="8" t="s">
        <v>4463</v>
      </c>
      <c r="C45" s="8" t="s">
        <v>4464</v>
      </c>
      <c r="D45" s="21" t="s">
        <v>4625</v>
      </c>
      <c r="E45" s="21" t="s">
        <v>4465</v>
      </c>
      <c r="F45" s="21" t="s">
        <v>4466</v>
      </c>
      <c r="G45" s="21" t="s">
        <v>4467</v>
      </c>
      <c r="H45" s="21" t="s">
        <v>4468</v>
      </c>
      <c r="I45" s="21" t="s">
        <v>4469</v>
      </c>
      <c r="J45" s="21" t="s">
        <v>4470</v>
      </c>
      <c r="K45" s="21" t="s">
        <v>4471</v>
      </c>
      <c r="L45" s="21" t="s">
        <v>4472</v>
      </c>
      <c r="M45" s="21" t="s">
        <v>4473</v>
      </c>
      <c r="N45" s="21" t="s">
        <v>4474</v>
      </c>
      <c r="O45" s="21" t="s">
        <v>4475</v>
      </c>
      <c r="P45" s="21" t="s">
        <v>4476</v>
      </c>
      <c r="Q45" s="21" t="s">
        <v>4477</v>
      </c>
      <c r="R45" s="21" t="s">
        <v>4478</v>
      </c>
      <c r="S45" s="21" t="s">
        <v>4479</v>
      </c>
      <c r="T45" s="21" t="s">
        <v>4480</v>
      </c>
      <c r="U45" s="21" t="s">
        <v>4481</v>
      </c>
      <c r="X45" s="18" t="s">
        <v>0</v>
      </c>
      <c r="Y45" s="18" t="s">
        <v>1</v>
      </c>
      <c r="Z45" s="18" t="s">
        <v>3</v>
      </c>
      <c r="AA45" s="18" t="s">
        <v>2</v>
      </c>
      <c r="AB45" s="18"/>
      <c r="AC45" s="18"/>
      <c r="AD45" s="18"/>
      <c r="AG45" s="18" t="s">
        <v>4465</v>
      </c>
      <c r="AH45" s="18" t="s">
        <v>4466</v>
      </c>
      <c r="AI45" s="18" t="s">
        <v>4467</v>
      </c>
      <c r="AJ45" s="18" t="s">
        <v>4468</v>
      </c>
      <c r="AK45" s="18" t="s">
        <v>4469</v>
      </c>
      <c r="AL45" s="18" t="s">
        <v>4470</v>
      </c>
      <c r="AM45" s="18" t="s">
        <v>4471</v>
      </c>
      <c r="AN45" s="18" t="s">
        <v>4472</v>
      </c>
      <c r="AO45" s="18" t="s">
        <v>4473</v>
      </c>
      <c r="AP45" s="18" t="s">
        <v>4474</v>
      </c>
      <c r="AQ45" s="18" t="s">
        <v>4475</v>
      </c>
      <c r="AR45" s="18"/>
      <c r="AV45" s="18"/>
      <c r="AW45" s="18"/>
      <c r="AX45" s="18"/>
      <c r="AY45" s="18"/>
      <c r="AZ45" s="18"/>
      <c r="BA45" s="18"/>
      <c r="BB45" s="18"/>
    </row>
    <row r="46" spans="1:54" s="14" customFormat="1" ht="15.6" x14ac:dyDescent="0.3">
      <c r="A46" s="46"/>
      <c r="B46" s="9" t="s">
        <v>556</v>
      </c>
      <c r="C46" s="9" t="s">
        <v>4482</v>
      </c>
      <c r="D46" s="10" t="s">
        <v>556</v>
      </c>
      <c r="E46" s="10"/>
      <c r="F46" s="10"/>
      <c r="G46" s="10"/>
      <c r="H46" s="10"/>
      <c r="I46" s="10"/>
      <c r="J46" s="10"/>
      <c r="K46" s="10"/>
      <c r="L46" s="10"/>
      <c r="M46" s="10"/>
      <c r="N46" s="10"/>
      <c r="O46" s="10"/>
      <c r="P46" s="10"/>
      <c r="Q46" s="10"/>
      <c r="R46" s="10"/>
      <c r="S46" s="10"/>
      <c r="T46" s="10"/>
      <c r="U46" s="10"/>
      <c r="X46" s="18" t="s">
        <v>4</v>
      </c>
      <c r="Y46" s="18" t="s">
        <v>5</v>
      </c>
      <c r="Z46" s="18" t="s">
        <v>524</v>
      </c>
      <c r="AA46" s="18" t="s">
        <v>6</v>
      </c>
      <c r="AB46" s="18"/>
      <c r="AC46" s="18" t="str" cm="1">
        <f t="array" ref="AC46">_xlfn._xlws.SORT(_xlfn._xlws.FILTER(T_All_Munics12[Name],(T_All_Munics12[Province]=D23)*(T_All_Munics12[Type]=D29),"..."))</f>
        <v>...</v>
      </c>
      <c r="AD46" s="18" t="str" cm="1">
        <f t="array" ref="AD46">_xlfn._xlws.SORT(_xlfn._xlws.FILTER(T_All_Munics12[Code],(T_All_Munics12[Province]=D23)*(T_All_Munics12[Type]=D29),"..."))</f>
        <v>...</v>
      </c>
      <c r="AG46" s="18">
        <v>189</v>
      </c>
      <c r="AH46" s="18">
        <v>31</v>
      </c>
      <c r="AI46" s="18">
        <v>64</v>
      </c>
      <c r="AJ46" s="18">
        <v>42</v>
      </c>
      <c r="AK46" s="18">
        <v>208</v>
      </c>
      <c r="AL46" s="18">
        <v>42</v>
      </c>
      <c r="AM46" s="18">
        <v>208</v>
      </c>
      <c r="AN46" s="18">
        <v>42</v>
      </c>
      <c r="AO46" s="18">
        <v>208</v>
      </c>
      <c r="AP46" s="18">
        <v>64</v>
      </c>
      <c r="AQ46" s="18">
        <v>427</v>
      </c>
      <c r="AR46" s="18" t="s">
        <v>4607</v>
      </c>
      <c r="AV46" s="18"/>
      <c r="AW46" s="18"/>
      <c r="AX46" s="18"/>
      <c r="AY46" s="18" t="s">
        <v>4599</v>
      </c>
      <c r="AZ46" s="18" t="s">
        <v>4600</v>
      </c>
      <c r="BA46" s="18" t="s">
        <v>4601</v>
      </c>
      <c r="BB46" s="18" t="s">
        <v>4622</v>
      </c>
    </row>
    <row r="47" spans="1:54" s="14" customFormat="1" x14ac:dyDescent="0.3">
      <c r="A47" s="11"/>
      <c r="B47" s="11" t="s">
        <v>557</v>
      </c>
      <c r="C47" s="11" t="s">
        <v>558</v>
      </c>
      <c r="D47" s="11" t="s">
        <v>556</v>
      </c>
      <c r="E47" s="3"/>
      <c r="F47" s="35"/>
      <c r="G47" s="3"/>
      <c r="H47" s="3"/>
      <c r="I47" s="5" t="str">
        <f>IF(ISNUMBER(I48), I48, "")</f>
        <v/>
      </c>
      <c r="J47" s="3"/>
      <c r="K47" s="5" t="str">
        <f>IF(ISNUMBER(K48), K48, "")</f>
        <v/>
      </c>
      <c r="L47" s="3"/>
      <c r="M47" s="5" t="str">
        <f>IF(ISNUMBER(M48), M48, "")</f>
        <v/>
      </c>
      <c r="N47" s="3"/>
      <c r="O47" s="5" t="str">
        <f>IF(ISNUMBER(O48), O48, "")</f>
        <v/>
      </c>
      <c r="P47" s="12"/>
      <c r="Q47" s="12"/>
      <c r="R47" s="12"/>
      <c r="S47" s="12"/>
      <c r="T47" s="12"/>
      <c r="U47" s="12"/>
      <c r="X47" s="18" t="s">
        <v>7</v>
      </c>
      <c r="Y47" s="18" t="s">
        <v>8</v>
      </c>
      <c r="Z47" s="18" t="s">
        <v>524</v>
      </c>
      <c r="AA47" s="18" t="s">
        <v>6</v>
      </c>
      <c r="AB47" s="18"/>
      <c r="AC47" s="18"/>
      <c r="AD47" s="18"/>
      <c r="AG47" s="18">
        <v>42</v>
      </c>
      <c r="AH47" s="18">
        <v>6</v>
      </c>
      <c r="AI47" s="18">
        <v>29</v>
      </c>
      <c r="AJ47" s="18">
        <v>27</v>
      </c>
      <c r="AK47" s="18">
        <v>96</v>
      </c>
      <c r="AL47" s="18">
        <v>27</v>
      </c>
      <c r="AM47" s="18">
        <v>96</v>
      </c>
      <c r="AN47" s="18">
        <v>27</v>
      </c>
      <c r="AO47" s="18">
        <v>96</v>
      </c>
      <c r="AP47" s="18">
        <v>29</v>
      </c>
      <c r="AQ47" s="18">
        <v>125</v>
      </c>
      <c r="AR47" s="18" t="s">
        <v>4606</v>
      </c>
      <c r="AV47" s="18"/>
      <c r="AW47" s="18"/>
      <c r="AX47" s="18"/>
      <c r="AY47" s="18" t="s">
        <v>4602</v>
      </c>
      <c r="AZ47" s="18" t="s">
        <v>524</v>
      </c>
      <c r="BA47" s="18" t="s">
        <v>4632</v>
      </c>
      <c r="BB47" s="18" t="s">
        <v>4603</v>
      </c>
    </row>
    <row r="48" spans="1:54" s="14" customFormat="1" x14ac:dyDescent="0.3">
      <c r="A48" s="13"/>
      <c r="B48" s="13" t="s">
        <v>569</v>
      </c>
      <c r="C48" s="13" t="s">
        <v>570</v>
      </c>
      <c r="D48" s="13" t="s">
        <v>556</v>
      </c>
      <c r="E48" s="35"/>
      <c r="F48" s="35"/>
      <c r="G48" s="35"/>
      <c r="H48" s="35"/>
      <c r="I48" s="4"/>
      <c r="J48" s="35"/>
      <c r="K48" s="4"/>
      <c r="L48" s="35"/>
      <c r="M48" s="4"/>
      <c r="N48" s="35"/>
      <c r="O48" s="4"/>
      <c r="P48" s="35"/>
      <c r="Q48" s="35"/>
      <c r="R48" s="35"/>
      <c r="S48" s="12"/>
      <c r="T48" s="12"/>
      <c r="U48" s="12"/>
      <c r="X48" s="18" t="s">
        <v>9</v>
      </c>
      <c r="Y48" s="18" t="s">
        <v>10</v>
      </c>
      <c r="Z48" s="18" t="s">
        <v>524</v>
      </c>
      <c r="AA48" s="18" t="s">
        <v>11</v>
      </c>
      <c r="AB48" s="18"/>
      <c r="AC48" s="18"/>
      <c r="AD48" s="18"/>
      <c r="AG48" s="18" cm="1">
        <f t="array" ref="AG48">SUM(IF(LEN(E47:E478)&gt;0,1,0))/AG46</f>
        <v>0</v>
      </c>
      <c r="AH48" s="18" cm="1">
        <f t="array" ref="AH48">SUM(IF(LEN(F47:F478)&gt;0,1,0))/AH46</f>
        <v>0</v>
      </c>
      <c r="AI48" s="18" cm="1">
        <f t="array" ref="AI48">SUM(IF(LEN(G47:G478)&gt;0,1,0))/AI46</f>
        <v>0</v>
      </c>
      <c r="AJ48" s="18" cm="1">
        <f t="array" ref="AJ48">SUM(IF(LEN(H47:H478)&gt;0,1,0))/AJ46</f>
        <v>0</v>
      </c>
      <c r="AK48" s="18" cm="1">
        <f t="array" ref="AK48">SUM(IF(LEN(I47:I478)&gt;0,1,0))/AK46</f>
        <v>0</v>
      </c>
      <c r="AL48" s="18" cm="1">
        <f t="array" ref="AL48">SUM(IF(LEN(J47:J478)&gt;0,1,0))/AL46</f>
        <v>0</v>
      </c>
      <c r="AM48" s="18" cm="1">
        <f t="array" ref="AM48">SUM(IF(LEN(K47:K478)&gt;0,1,0))/AM46</f>
        <v>0</v>
      </c>
      <c r="AN48" s="18" cm="1">
        <f t="array" ref="AN48">SUM(IF(LEN(L47:L478)&gt;0,1,0))/AN46</f>
        <v>0</v>
      </c>
      <c r="AO48" s="18" cm="1">
        <f t="array" ref="AO48">SUM(IF(LEN(M47:M478)&gt;0,1,0))/AO46</f>
        <v>0</v>
      </c>
      <c r="AP48" s="18" cm="1">
        <f t="array" ref="AP48">SUM(IF(LEN(N47:N478)&gt;0,1,0))/AP46</f>
        <v>0</v>
      </c>
      <c r="AQ48" s="18" cm="1">
        <f t="array" ref="AQ48">SUM(IF(LEN(O47:O478)&gt;0,1,0))/AQ46</f>
        <v>0</v>
      </c>
      <c r="AR48" s="18" t="s">
        <v>4617</v>
      </c>
      <c r="AV48" s="18"/>
      <c r="AW48" s="18"/>
      <c r="AX48" s="18"/>
      <c r="AY48" s="18" t="s">
        <v>16</v>
      </c>
      <c r="AZ48" s="18" t="s">
        <v>525</v>
      </c>
      <c r="BA48" s="18" t="s">
        <v>4628</v>
      </c>
      <c r="BB48" s="18" t="s">
        <v>4619</v>
      </c>
    </row>
    <row r="49" spans="1:54" s="14" customFormat="1" ht="28.8" x14ac:dyDescent="0.3">
      <c r="A49" s="11"/>
      <c r="B49" s="11" t="s">
        <v>589</v>
      </c>
      <c r="C49" s="11" t="s">
        <v>590</v>
      </c>
      <c r="D49" s="11" t="s">
        <v>556</v>
      </c>
      <c r="E49" s="3"/>
      <c r="F49" s="35"/>
      <c r="G49" s="3"/>
      <c r="H49" s="3"/>
      <c r="I49" s="5" t="str">
        <f>IF(AND(ISNUMBER(I50),ISNUMBER(I51)), I50/I51, "")</f>
        <v/>
      </c>
      <c r="J49" s="3"/>
      <c r="K49" s="5" t="str">
        <f>IF(AND(ISNUMBER(K50),ISNUMBER(K51)), K50/K51, "")</f>
        <v/>
      </c>
      <c r="L49" s="3"/>
      <c r="M49" s="5" t="str">
        <f>IF(AND(ISNUMBER(M50),ISNUMBER(M51)), M50/M51, "")</f>
        <v/>
      </c>
      <c r="N49" s="3"/>
      <c r="O49" s="5" t="str">
        <f>IF(AND(ISNUMBER(O50),ISNUMBER(O51)), O50/O51, "")</f>
        <v/>
      </c>
      <c r="P49" s="12"/>
      <c r="Q49" s="12"/>
      <c r="R49" s="12"/>
      <c r="S49" s="12"/>
      <c r="T49" s="12"/>
      <c r="U49" s="12"/>
      <c r="X49" s="18" t="s">
        <v>12</v>
      </c>
      <c r="Y49" s="18" t="s">
        <v>13</v>
      </c>
      <c r="Z49" s="18" t="s">
        <v>3758</v>
      </c>
      <c r="AA49" s="18" t="s">
        <v>11</v>
      </c>
      <c r="AB49" s="18"/>
      <c r="AC49" s="18"/>
      <c r="AD49" s="18"/>
      <c r="AG49" s="18">
        <f>1-AG48</f>
        <v>1</v>
      </c>
      <c r="AH49" s="18">
        <f t="shared" ref="AH49:AQ49" si="3">1-AH48</f>
        <v>1</v>
      </c>
      <c r="AI49" s="18">
        <f t="shared" si="3"/>
        <v>1</v>
      </c>
      <c r="AJ49" s="18">
        <f t="shared" si="3"/>
        <v>1</v>
      </c>
      <c r="AK49" s="18">
        <f t="shared" si="3"/>
        <v>1</v>
      </c>
      <c r="AL49" s="18">
        <f t="shared" si="3"/>
        <v>1</v>
      </c>
      <c r="AM49" s="18">
        <f t="shared" si="3"/>
        <v>1</v>
      </c>
      <c r="AN49" s="18">
        <f t="shared" si="3"/>
        <v>1</v>
      </c>
      <c r="AO49" s="18">
        <f t="shared" si="3"/>
        <v>1</v>
      </c>
      <c r="AP49" s="18">
        <f t="shared" si="3"/>
        <v>1</v>
      </c>
      <c r="AQ49" s="18">
        <f t="shared" si="3"/>
        <v>1</v>
      </c>
      <c r="AR49" s="18" t="s">
        <v>4615</v>
      </c>
      <c r="AV49" s="18"/>
      <c r="AW49" s="18"/>
      <c r="AX49" s="18"/>
      <c r="AY49" s="18" t="s">
        <v>62</v>
      </c>
      <c r="AZ49" s="18" t="s">
        <v>3758</v>
      </c>
      <c r="BA49" s="18" t="s">
        <v>4629</v>
      </c>
      <c r="BB49" s="18" t="s">
        <v>4620</v>
      </c>
    </row>
    <row r="50" spans="1:54" s="40" customFormat="1" ht="28.8" x14ac:dyDescent="0.3">
      <c r="A50" s="13"/>
      <c r="B50" s="13" t="s">
        <v>598</v>
      </c>
      <c r="C50" s="13" t="s">
        <v>599</v>
      </c>
      <c r="D50" s="13" t="s">
        <v>556</v>
      </c>
      <c r="E50" s="35"/>
      <c r="F50" s="35"/>
      <c r="G50" s="35"/>
      <c r="H50" s="35"/>
      <c r="I50" s="4"/>
      <c r="J50" s="35"/>
      <c r="K50" s="4"/>
      <c r="L50" s="35"/>
      <c r="M50" s="4"/>
      <c r="N50" s="35"/>
      <c r="O50" s="4"/>
      <c r="P50" s="35"/>
      <c r="Q50" s="35"/>
      <c r="R50" s="35"/>
      <c r="S50" s="12"/>
      <c r="T50" s="12"/>
      <c r="U50" s="12"/>
      <c r="X50" s="18" t="s">
        <v>14</v>
      </c>
      <c r="Y50" s="18" t="s">
        <v>15</v>
      </c>
      <c r="Z50" s="18" t="s">
        <v>525</v>
      </c>
      <c r="AA50" s="18" t="s">
        <v>16</v>
      </c>
      <c r="AB50" s="18"/>
      <c r="AC50" s="18"/>
      <c r="AD50" s="18"/>
      <c r="AG50" s="18" cm="1">
        <f t="array" ref="AG50">SUM((LEN(E47:E473)&gt;0)*($D47:$D473="Priority"))/AG47</f>
        <v>0</v>
      </c>
      <c r="AH50" s="18" cm="1">
        <f t="array" ref="AH50">SUM((LEN(F47:F473)&gt;0)*($D47:$D473="Priority"))/AH47</f>
        <v>0</v>
      </c>
      <c r="AI50" s="18" cm="1">
        <f t="array" ref="AI50">SUM((LEN(G47:G473)&gt;0)*($D47:$D473="Priority"))/AI47</f>
        <v>0</v>
      </c>
      <c r="AJ50" s="18" cm="1">
        <f t="array" ref="AJ50">SUM((LEN(H47:H473)&gt;0)*($D47:$D473="Priority"))/AJ47</f>
        <v>0</v>
      </c>
      <c r="AK50" s="18" cm="1">
        <f t="array" ref="AK50">SUM((LEN(I47:I473)&gt;0)*($D47:$D473="Priority"))/AK47</f>
        <v>0</v>
      </c>
      <c r="AL50" s="18" cm="1">
        <f t="array" ref="AL50">SUM((LEN(J47:J473)&gt;0)*($D47:$D473="Priority"))/AL47</f>
        <v>0</v>
      </c>
      <c r="AM50" s="18" cm="1">
        <f t="array" ref="AM50">SUM((LEN(K47:K473)&gt;0)*($D47:$D473="Priority"))/AM47</f>
        <v>0</v>
      </c>
      <c r="AN50" s="18" cm="1">
        <f t="array" ref="AN50">SUM((LEN(L47:L473)&gt;0)*($D47:$D473="Priority"))/AN47</f>
        <v>0</v>
      </c>
      <c r="AO50" s="18" cm="1">
        <f t="array" ref="AO50">SUM((LEN(M47:M473)&gt;0)*($D47:$D473="Priority"))/AO47</f>
        <v>0</v>
      </c>
      <c r="AP50" s="18" cm="1">
        <f t="array" ref="AP50">SUM((LEN(N47:N473)&gt;0)*($D47:$D473="Priority"))/AP47</f>
        <v>0</v>
      </c>
      <c r="AQ50" s="18" cm="1">
        <f t="array" ref="AQ50">SUM((LEN(O47:O473)&gt;0)*($D47:$D473="Priority"))/AQ47</f>
        <v>0</v>
      </c>
      <c r="AR50" s="18" t="s">
        <v>4608</v>
      </c>
      <c r="AV50" s="18" t="s">
        <v>4609</v>
      </c>
      <c r="AW50" s="18" t="s">
        <v>4482</v>
      </c>
      <c r="AX50" s="18" t="str">
        <f t="shared" ref="AX50:AX55" si="4">ADDRESS(MATCH(AW50, C:C, 0), 1)</f>
        <v>$A$46</v>
      </c>
      <c r="AY50" s="18" t="s">
        <v>89</v>
      </c>
      <c r="AZ50" s="18" t="s">
        <v>526</v>
      </c>
      <c r="BA50" s="18" t="s">
        <v>4630</v>
      </c>
      <c r="BB50" s="18" t="s">
        <v>4621</v>
      </c>
    </row>
    <row r="51" spans="1:54" s="14" customFormat="1" x14ac:dyDescent="0.3">
      <c r="A51" s="13"/>
      <c r="B51" s="13" t="s">
        <v>604</v>
      </c>
      <c r="C51" s="13" t="s">
        <v>605</v>
      </c>
      <c r="D51" s="13" t="s">
        <v>556</v>
      </c>
      <c r="E51" s="35"/>
      <c r="F51" s="35"/>
      <c r="G51" s="35"/>
      <c r="H51" s="35"/>
      <c r="I51" s="4"/>
      <c r="J51" s="35"/>
      <c r="K51" s="4"/>
      <c r="L51" s="35"/>
      <c r="M51" s="4"/>
      <c r="N51" s="35"/>
      <c r="O51" s="4"/>
      <c r="P51" s="35"/>
      <c r="Q51" s="35"/>
      <c r="R51" s="35"/>
      <c r="S51" s="12"/>
      <c r="T51" s="12"/>
      <c r="U51" s="12"/>
      <c r="X51" s="18" t="s">
        <v>17</v>
      </c>
      <c r="Y51" s="18" t="s">
        <v>18</v>
      </c>
      <c r="Z51" s="18" t="s">
        <v>524</v>
      </c>
      <c r="AA51" s="18" t="s">
        <v>16</v>
      </c>
      <c r="AB51" s="18"/>
      <c r="AC51" s="18"/>
      <c r="AD51" s="18"/>
      <c r="AG51" s="18">
        <f>1-AG50</f>
        <v>1</v>
      </c>
      <c r="AH51" s="18">
        <f t="shared" ref="AH51:AQ51" si="5">1-AH50</f>
        <v>1</v>
      </c>
      <c r="AI51" s="18">
        <f t="shared" si="5"/>
        <v>1</v>
      </c>
      <c r="AJ51" s="18">
        <f t="shared" si="5"/>
        <v>1</v>
      </c>
      <c r="AK51" s="18">
        <f t="shared" si="5"/>
        <v>1</v>
      </c>
      <c r="AL51" s="18">
        <f t="shared" si="5"/>
        <v>1</v>
      </c>
      <c r="AM51" s="18">
        <f t="shared" si="5"/>
        <v>1</v>
      </c>
      <c r="AN51" s="18">
        <f t="shared" si="5"/>
        <v>1</v>
      </c>
      <c r="AO51" s="18">
        <f t="shared" si="5"/>
        <v>1</v>
      </c>
      <c r="AP51" s="18">
        <f t="shared" si="5"/>
        <v>1</v>
      </c>
      <c r="AQ51" s="18">
        <f t="shared" si="5"/>
        <v>1</v>
      </c>
      <c r="AR51" s="18" t="s">
        <v>4616</v>
      </c>
      <c r="AV51" s="18" t="s">
        <v>4612</v>
      </c>
      <c r="AW51" s="18" t="s">
        <v>4489</v>
      </c>
      <c r="AX51" s="18" t="str">
        <f t="shared" si="4"/>
        <v>$A$181</v>
      </c>
      <c r="AY51" s="18" t="s">
        <v>11</v>
      </c>
      <c r="AZ51" s="18"/>
      <c r="BA51" s="18" t="s">
        <v>4631</v>
      </c>
      <c r="BB51" s="18"/>
    </row>
    <row r="52" spans="1:54" s="14" customFormat="1" x14ac:dyDescent="0.3">
      <c r="A52" s="11"/>
      <c r="B52" s="11" t="s">
        <v>695</v>
      </c>
      <c r="C52" s="11" t="s">
        <v>696</v>
      </c>
      <c r="D52" s="11" t="s">
        <v>556</v>
      </c>
      <c r="E52" s="3"/>
      <c r="F52" s="35"/>
      <c r="G52" s="3"/>
      <c r="H52" s="3"/>
      <c r="I52" s="5" t="str">
        <f>IF(AND(ISNUMBER(I53),ISNUMBER(I54)), I53/I54, "")</f>
        <v/>
      </c>
      <c r="J52" s="3"/>
      <c r="K52" s="5" t="str">
        <f>IF(AND(ISNUMBER(K53),ISNUMBER(K54)), K53/K54, "")</f>
        <v/>
      </c>
      <c r="L52" s="3"/>
      <c r="M52" s="5" t="str">
        <f>IF(AND(ISNUMBER(M53),ISNUMBER(M54)), M53/M54, "")</f>
        <v/>
      </c>
      <c r="N52" s="3"/>
      <c r="O52" s="5" t="str">
        <f>IF(AND(ISNUMBER(O53),ISNUMBER(O54)), O53/O54, "")</f>
        <v/>
      </c>
      <c r="P52" s="12"/>
      <c r="Q52" s="12"/>
      <c r="R52" s="12"/>
      <c r="S52" s="12"/>
      <c r="T52" s="12"/>
      <c r="U52" s="12"/>
      <c r="X52" s="18" t="s">
        <v>19</v>
      </c>
      <c r="Y52" s="18" t="s">
        <v>20</v>
      </c>
      <c r="Z52" s="18" t="s">
        <v>525</v>
      </c>
      <c r="AA52" s="18" t="s">
        <v>11</v>
      </c>
      <c r="AB52" s="18"/>
      <c r="AC52" s="18"/>
      <c r="AD52" s="18"/>
      <c r="AV52" s="18" t="s">
        <v>4610</v>
      </c>
      <c r="AW52" s="18" t="s">
        <v>4554</v>
      </c>
      <c r="AX52" s="18" t="str">
        <f t="shared" si="4"/>
        <v>$A$256</v>
      </c>
      <c r="AY52" s="18" t="s">
        <v>23</v>
      </c>
      <c r="AZ52" s="18"/>
      <c r="BA52" s="18"/>
      <c r="BB52" s="18"/>
    </row>
    <row r="53" spans="1:54" s="40" customFormat="1" x14ac:dyDescent="0.3">
      <c r="A53" s="13"/>
      <c r="B53" s="13" t="s">
        <v>699</v>
      </c>
      <c r="C53" s="13" t="s">
        <v>4642</v>
      </c>
      <c r="D53" s="13" t="s">
        <v>556</v>
      </c>
      <c r="E53" s="35"/>
      <c r="F53" s="35"/>
      <c r="G53" s="35"/>
      <c r="H53" s="35"/>
      <c r="I53" s="4"/>
      <c r="J53" s="35"/>
      <c r="K53" s="4"/>
      <c r="L53" s="35"/>
      <c r="M53" s="4"/>
      <c r="N53" s="35"/>
      <c r="O53" s="4"/>
      <c r="P53" s="35"/>
      <c r="Q53" s="35"/>
      <c r="R53" s="35"/>
      <c r="S53" s="12"/>
      <c r="T53" s="12"/>
      <c r="U53" s="12"/>
      <c r="X53" s="18" t="s">
        <v>436</v>
      </c>
      <c r="Y53" s="18" t="s">
        <v>437</v>
      </c>
      <c r="Z53" s="18" t="s">
        <v>525</v>
      </c>
      <c r="AA53" s="18" t="s">
        <v>16</v>
      </c>
      <c r="AB53" s="18"/>
      <c r="AC53" s="18"/>
      <c r="AD53" s="18"/>
      <c r="AV53" s="18" t="s">
        <v>4611</v>
      </c>
      <c r="AW53" s="18" t="s">
        <v>4555</v>
      </c>
      <c r="AX53" s="18" t="str">
        <f t="shared" si="4"/>
        <v>$A$329</v>
      </c>
      <c r="AY53" s="18" t="s">
        <v>442</v>
      </c>
      <c r="AZ53" s="18"/>
      <c r="BA53" s="18"/>
      <c r="BB53" s="18"/>
    </row>
    <row r="54" spans="1:54" s="14" customFormat="1" x14ac:dyDescent="0.3">
      <c r="A54" s="13"/>
      <c r="B54" s="13" t="s">
        <v>702</v>
      </c>
      <c r="C54" s="13" t="s">
        <v>703</v>
      </c>
      <c r="D54" s="13" t="s">
        <v>556</v>
      </c>
      <c r="E54" s="35"/>
      <c r="F54" s="35"/>
      <c r="G54" s="35"/>
      <c r="H54" s="35"/>
      <c r="I54" s="4"/>
      <c r="J54" s="35"/>
      <c r="K54" s="4"/>
      <c r="L54" s="35"/>
      <c r="M54" s="4"/>
      <c r="N54" s="35"/>
      <c r="O54" s="4"/>
      <c r="P54" s="35"/>
      <c r="Q54" s="35"/>
      <c r="R54" s="35"/>
      <c r="S54" s="12"/>
      <c r="T54" s="12"/>
      <c r="U54" s="12"/>
      <c r="X54" s="18" t="s">
        <v>21</v>
      </c>
      <c r="Y54" s="18" t="s">
        <v>22</v>
      </c>
      <c r="Z54" s="18" t="s">
        <v>3758</v>
      </c>
      <c r="AA54" s="18" t="s">
        <v>23</v>
      </c>
      <c r="AB54" s="18"/>
      <c r="AC54" s="18"/>
      <c r="AD54" s="18"/>
      <c r="AV54" s="18" t="s">
        <v>4613</v>
      </c>
      <c r="AW54" s="18" t="s">
        <v>4557</v>
      </c>
      <c r="AX54" s="18" t="str">
        <f t="shared" si="4"/>
        <v>$A$433</v>
      </c>
      <c r="AY54" s="18" t="s">
        <v>39</v>
      </c>
      <c r="AZ54" s="18"/>
      <c r="BA54" s="18"/>
      <c r="BB54" s="18"/>
    </row>
    <row r="55" spans="1:54" s="14" customFormat="1" x14ac:dyDescent="0.3">
      <c r="A55" s="11"/>
      <c r="B55" s="11" t="s">
        <v>727</v>
      </c>
      <c r="C55" s="11" t="s">
        <v>728</v>
      </c>
      <c r="D55" s="11" t="s">
        <v>556</v>
      </c>
      <c r="E55" s="3"/>
      <c r="F55" s="35"/>
      <c r="G55" s="3"/>
      <c r="H55" s="3"/>
      <c r="I55" s="5" t="str">
        <f>IF(AND(ISNUMBER(I56),ISNUMBER(I57)), I56/I57, "")</f>
        <v/>
      </c>
      <c r="J55" s="3"/>
      <c r="K55" s="5" t="str">
        <f>IF(AND(ISNUMBER(K56),ISNUMBER(K57)), K56/K57, "")</f>
        <v/>
      </c>
      <c r="L55" s="3"/>
      <c r="M55" s="5" t="str">
        <f>IF(AND(ISNUMBER(M56),ISNUMBER(M57)), M56/M57, "")</f>
        <v/>
      </c>
      <c r="N55" s="3"/>
      <c r="O55" s="5" t="str">
        <f>IF(AND(ISNUMBER(O56),ISNUMBER(O57)), O56/O57, "")</f>
        <v/>
      </c>
      <c r="P55" s="12"/>
      <c r="Q55" s="12"/>
      <c r="R55" s="12"/>
      <c r="S55" s="12"/>
      <c r="T55" s="12"/>
      <c r="U55" s="12"/>
      <c r="X55" s="18" t="s">
        <v>24</v>
      </c>
      <c r="Y55" s="18" t="s">
        <v>25</v>
      </c>
      <c r="Z55" s="18" t="s">
        <v>524</v>
      </c>
      <c r="AA55" s="18" t="s">
        <v>26</v>
      </c>
      <c r="AB55" s="18"/>
      <c r="AC55" s="18"/>
      <c r="AD55" s="18"/>
      <c r="AV55" s="18" t="s">
        <v>4614</v>
      </c>
      <c r="AW55" s="18" t="s">
        <v>4575</v>
      </c>
      <c r="AX55" s="18" t="str">
        <f t="shared" si="4"/>
        <v>$A$454</v>
      </c>
      <c r="AY55" s="18" t="s">
        <v>6</v>
      </c>
      <c r="AZ55" s="18"/>
      <c r="BA55" s="18"/>
      <c r="BB55" s="18"/>
    </row>
    <row r="56" spans="1:54" s="14" customFormat="1" x14ac:dyDescent="0.3">
      <c r="A56" s="13"/>
      <c r="B56" s="13" t="s">
        <v>734</v>
      </c>
      <c r="C56" s="13" t="s">
        <v>735</v>
      </c>
      <c r="D56" s="13" t="s">
        <v>556</v>
      </c>
      <c r="E56" s="35"/>
      <c r="F56" s="35"/>
      <c r="G56" s="35"/>
      <c r="H56" s="35"/>
      <c r="I56" s="4"/>
      <c r="J56" s="35"/>
      <c r="K56" s="4"/>
      <c r="L56" s="35"/>
      <c r="M56" s="4"/>
      <c r="N56" s="35"/>
      <c r="O56" s="4"/>
      <c r="P56" s="35"/>
      <c r="Q56" s="35"/>
      <c r="R56" s="35"/>
      <c r="S56" s="12"/>
      <c r="T56" s="12"/>
      <c r="U56" s="12"/>
      <c r="X56" s="18" t="s">
        <v>27</v>
      </c>
      <c r="Y56" s="18" t="s">
        <v>28</v>
      </c>
      <c r="Z56" s="18" t="s">
        <v>524</v>
      </c>
      <c r="AA56" s="18" t="s">
        <v>23</v>
      </c>
      <c r="AB56" s="18"/>
      <c r="AC56" s="18"/>
      <c r="AD56" s="18"/>
      <c r="AV56" s="18"/>
      <c r="AW56" s="18"/>
      <c r="AX56" s="18"/>
      <c r="AY56" s="18" t="s">
        <v>26</v>
      </c>
      <c r="AZ56" s="18"/>
      <c r="BA56" s="18"/>
      <c r="BB56" s="18"/>
    </row>
    <row r="57" spans="1:54" s="40" customFormat="1" x14ac:dyDescent="0.3">
      <c r="A57" s="13"/>
      <c r="B57" s="13" t="s">
        <v>740</v>
      </c>
      <c r="C57" s="13" t="s">
        <v>741</v>
      </c>
      <c r="D57" s="13" t="s">
        <v>556</v>
      </c>
      <c r="E57" s="35"/>
      <c r="F57" s="35"/>
      <c r="G57" s="35"/>
      <c r="H57" s="35"/>
      <c r="I57" s="4"/>
      <c r="J57" s="35"/>
      <c r="K57" s="4"/>
      <c r="L57" s="35"/>
      <c r="M57" s="4"/>
      <c r="N57" s="35"/>
      <c r="O57" s="4"/>
      <c r="P57" s="35"/>
      <c r="Q57" s="35"/>
      <c r="R57" s="35"/>
      <c r="S57" s="12"/>
      <c r="T57" s="12"/>
      <c r="U57" s="12"/>
      <c r="X57" s="18" t="s">
        <v>29</v>
      </c>
      <c r="Y57" s="18" t="s">
        <v>30</v>
      </c>
      <c r="Z57" s="18" t="s">
        <v>524</v>
      </c>
      <c r="AA57" s="18" t="s">
        <v>26</v>
      </c>
      <c r="AB57" s="18"/>
      <c r="AC57" s="18"/>
      <c r="AD57" s="18"/>
    </row>
    <row r="58" spans="1:54" s="14" customFormat="1" x14ac:dyDescent="0.3">
      <c r="A58" s="11"/>
      <c r="B58" s="11" t="s">
        <v>1020</v>
      </c>
      <c r="C58" s="11" t="s">
        <v>4678</v>
      </c>
      <c r="D58" s="11" t="s">
        <v>556</v>
      </c>
      <c r="E58" s="3"/>
      <c r="F58" s="35"/>
      <c r="G58" s="3"/>
      <c r="H58" s="3"/>
      <c r="I58" s="5" t="str">
        <f t="shared" ref="I58" si="6">IF(AND(ISNUMBER(I59),ISNUMBER(I60)), I59/I60, "")</f>
        <v/>
      </c>
      <c r="J58" s="3"/>
      <c r="K58" s="5" t="str">
        <f t="shared" ref="K58" si="7">IF(AND(ISNUMBER(K59),ISNUMBER(K60)), K59/K60, "")</f>
        <v/>
      </c>
      <c r="L58" s="3"/>
      <c r="M58" s="5" t="str">
        <f t="shared" ref="M58" si="8">IF(AND(ISNUMBER(M59),ISNUMBER(M60)), M59/M60, "")</f>
        <v/>
      </c>
      <c r="N58" s="3"/>
      <c r="O58" s="5" t="str">
        <f t="shared" ref="O58" si="9">IF(AND(ISNUMBER(O59),ISNUMBER(O60)), O59/O60, "")</f>
        <v/>
      </c>
      <c r="P58" s="12"/>
      <c r="Q58" s="12"/>
      <c r="R58" s="12"/>
      <c r="S58" s="12"/>
      <c r="T58" s="12"/>
      <c r="U58" s="12"/>
      <c r="X58" s="18" t="s">
        <v>31</v>
      </c>
      <c r="Y58" s="18" t="s">
        <v>32</v>
      </c>
      <c r="Z58" s="18" t="s">
        <v>524</v>
      </c>
      <c r="AA58" s="18" t="s">
        <v>11</v>
      </c>
      <c r="AB58" s="18"/>
      <c r="AC58" s="18"/>
      <c r="AD58" s="18"/>
    </row>
    <row r="59" spans="1:54" s="14" customFormat="1" x14ac:dyDescent="0.3">
      <c r="A59" s="13"/>
      <c r="B59" s="13" t="s">
        <v>1024</v>
      </c>
      <c r="C59" s="13" t="s">
        <v>4683</v>
      </c>
      <c r="D59" s="13" t="s">
        <v>556</v>
      </c>
      <c r="E59" s="35"/>
      <c r="F59" s="35"/>
      <c r="G59" s="35"/>
      <c r="H59" s="35"/>
      <c r="I59" s="4"/>
      <c r="J59" s="35"/>
      <c r="K59" s="4"/>
      <c r="L59" s="35"/>
      <c r="M59" s="4"/>
      <c r="N59" s="35"/>
      <c r="O59" s="4"/>
      <c r="P59" s="35"/>
      <c r="Q59" s="35"/>
      <c r="R59" s="35"/>
      <c r="S59" s="12"/>
      <c r="T59" s="12"/>
      <c r="U59" s="12"/>
      <c r="X59" s="18" t="s">
        <v>33</v>
      </c>
      <c r="Y59" s="18" t="s">
        <v>34</v>
      </c>
      <c r="Z59" s="18" t="s">
        <v>524</v>
      </c>
      <c r="AA59" s="18" t="s">
        <v>26</v>
      </c>
      <c r="AB59" s="18"/>
      <c r="AC59" s="18"/>
      <c r="AD59" s="18"/>
    </row>
    <row r="60" spans="1:54" s="14" customFormat="1" x14ac:dyDescent="0.3">
      <c r="A60" s="13"/>
      <c r="B60" s="13" t="s">
        <v>1026</v>
      </c>
      <c r="C60" s="13" t="s">
        <v>1027</v>
      </c>
      <c r="D60" s="13" t="s">
        <v>556</v>
      </c>
      <c r="E60" s="35"/>
      <c r="F60" s="35"/>
      <c r="G60" s="35"/>
      <c r="H60" s="35"/>
      <c r="I60" s="4"/>
      <c r="J60" s="35"/>
      <c r="K60" s="4"/>
      <c r="L60" s="35"/>
      <c r="M60" s="4"/>
      <c r="N60" s="35"/>
      <c r="O60" s="4"/>
      <c r="P60" s="35"/>
      <c r="Q60" s="35"/>
      <c r="R60" s="35"/>
      <c r="S60" s="12"/>
      <c r="T60" s="12"/>
      <c r="U60" s="12"/>
      <c r="X60" s="18" t="s">
        <v>438</v>
      </c>
      <c r="Y60" s="18" t="s">
        <v>439</v>
      </c>
      <c r="Z60" s="18" t="s">
        <v>524</v>
      </c>
      <c r="AA60" s="18" t="s">
        <v>23</v>
      </c>
      <c r="AB60" s="18"/>
      <c r="AC60" s="18"/>
      <c r="AD60" s="18"/>
    </row>
    <row r="61" spans="1:54" s="40" customFormat="1" x14ac:dyDescent="0.3">
      <c r="A61" s="11"/>
      <c r="B61" s="11" t="s">
        <v>1461</v>
      </c>
      <c r="C61" s="11" t="s">
        <v>1462</v>
      </c>
      <c r="D61" s="11" t="s">
        <v>556</v>
      </c>
      <c r="E61" s="3"/>
      <c r="F61" s="35"/>
      <c r="G61" s="3"/>
      <c r="H61" s="3"/>
      <c r="I61" s="5" t="str">
        <f>IF(AND(ISNUMBER(I62),ISNUMBER(I63)), I62/I63, "")</f>
        <v/>
      </c>
      <c r="J61" s="3"/>
      <c r="K61" s="5" t="str">
        <f>IF(AND(ISNUMBER(K62),ISNUMBER(K63)), K62/K63, "")</f>
        <v/>
      </c>
      <c r="L61" s="3"/>
      <c r="M61" s="5" t="str">
        <f>IF(AND(ISNUMBER(M62),ISNUMBER(M63)), M62/M63, "")</f>
        <v/>
      </c>
      <c r="N61" s="3"/>
      <c r="O61" s="5" t="str">
        <f>IF(AND(ISNUMBER(O62),ISNUMBER(O63)), O62/O63, "")</f>
        <v/>
      </c>
      <c r="P61" s="12"/>
      <c r="Q61" s="12"/>
      <c r="R61" s="12"/>
      <c r="S61" s="12"/>
      <c r="T61" s="12"/>
      <c r="U61" s="12"/>
      <c r="X61" s="18" t="s">
        <v>35</v>
      </c>
      <c r="Y61" s="18" t="s">
        <v>36</v>
      </c>
      <c r="Z61" s="18" t="s">
        <v>524</v>
      </c>
      <c r="AA61" s="18" t="s">
        <v>16</v>
      </c>
      <c r="AB61" s="18"/>
      <c r="AC61" s="18"/>
      <c r="AD61" s="18"/>
    </row>
    <row r="62" spans="1:54" s="14" customFormat="1" ht="43.2" x14ac:dyDescent="0.3">
      <c r="A62" s="13"/>
      <c r="B62" s="13" t="s">
        <v>1470</v>
      </c>
      <c r="C62" s="13" t="s">
        <v>1471</v>
      </c>
      <c r="D62" s="13" t="s">
        <v>556</v>
      </c>
      <c r="E62" s="35"/>
      <c r="F62" s="35"/>
      <c r="G62" s="35"/>
      <c r="H62" s="35"/>
      <c r="I62" s="4"/>
      <c r="J62" s="35"/>
      <c r="K62" s="4"/>
      <c r="L62" s="35"/>
      <c r="M62" s="4"/>
      <c r="N62" s="35"/>
      <c r="O62" s="4"/>
      <c r="P62" s="35"/>
      <c r="Q62" s="35"/>
      <c r="R62" s="35"/>
      <c r="S62" s="12"/>
      <c r="T62" s="12"/>
      <c r="U62" s="12"/>
      <c r="X62" s="18" t="s">
        <v>37</v>
      </c>
      <c r="Y62" s="18" t="s">
        <v>38</v>
      </c>
      <c r="Z62" s="18" t="s">
        <v>525</v>
      </c>
      <c r="AA62" s="18" t="s">
        <v>39</v>
      </c>
      <c r="AB62" s="18"/>
      <c r="AC62" s="18"/>
      <c r="AD62" s="18"/>
    </row>
    <row r="63" spans="1:54" s="14" customFormat="1" x14ac:dyDescent="0.3">
      <c r="A63" s="13"/>
      <c r="B63" s="13" t="s">
        <v>1475</v>
      </c>
      <c r="C63" s="13" t="s">
        <v>1476</v>
      </c>
      <c r="D63" s="13" t="s">
        <v>556</v>
      </c>
      <c r="E63" s="35"/>
      <c r="F63" s="35"/>
      <c r="G63" s="35"/>
      <c r="H63" s="35"/>
      <c r="I63" s="4"/>
      <c r="J63" s="35"/>
      <c r="K63" s="4"/>
      <c r="L63" s="35"/>
      <c r="M63" s="4"/>
      <c r="N63" s="35"/>
      <c r="O63" s="4"/>
      <c r="P63" s="35"/>
      <c r="Q63" s="35"/>
      <c r="R63" s="35"/>
      <c r="S63" s="12"/>
      <c r="T63" s="12"/>
      <c r="U63" s="12"/>
      <c r="X63" s="18" t="s">
        <v>40</v>
      </c>
      <c r="Y63" s="18" t="s">
        <v>41</v>
      </c>
      <c r="Z63" s="18" t="s">
        <v>524</v>
      </c>
      <c r="AA63" s="18" t="s">
        <v>26</v>
      </c>
      <c r="AB63" s="18"/>
      <c r="AC63" s="18"/>
      <c r="AD63" s="18"/>
    </row>
    <row r="64" spans="1:54" s="14" customFormat="1" x14ac:dyDescent="0.3">
      <c r="A64" s="11"/>
      <c r="B64" s="11" t="s">
        <v>1659</v>
      </c>
      <c r="C64" s="11" t="s">
        <v>1660</v>
      </c>
      <c r="D64" s="11" t="s">
        <v>556</v>
      </c>
      <c r="E64" s="3"/>
      <c r="F64" s="35"/>
      <c r="G64" s="3"/>
      <c r="H64" s="3"/>
      <c r="I64" s="5" t="str">
        <f>IF(AND(ISNUMBER(I65),ISNUMBER(I66)), I65/I66, "")</f>
        <v/>
      </c>
      <c r="J64" s="3"/>
      <c r="K64" s="5" t="str">
        <f>IF(AND(ISNUMBER(K65),ISNUMBER(K66)), K65/K66, "")</f>
        <v/>
      </c>
      <c r="L64" s="3"/>
      <c r="M64" s="5" t="str">
        <f>IF(AND(ISNUMBER(M65),ISNUMBER(M66)), M65/M66, "")</f>
        <v/>
      </c>
      <c r="N64" s="3"/>
      <c r="O64" s="5" t="str">
        <f>IF(AND(ISNUMBER(O65),ISNUMBER(O66)), O65/O66, "")</f>
        <v/>
      </c>
      <c r="P64" s="12"/>
      <c r="Q64" s="12"/>
      <c r="R64" s="12"/>
      <c r="S64" s="12"/>
      <c r="T64" s="12"/>
      <c r="U64" s="12"/>
      <c r="X64" s="18" t="s">
        <v>42</v>
      </c>
      <c r="Y64" s="18" t="s">
        <v>43</v>
      </c>
      <c r="Z64" s="18" t="s">
        <v>526</v>
      </c>
      <c r="AA64" s="18" t="s">
        <v>16</v>
      </c>
      <c r="AB64" s="18"/>
      <c r="AC64" s="18"/>
      <c r="AD64" s="18"/>
    </row>
    <row r="65" spans="1:30" s="40" customFormat="1" x14ac:dyDescent="0.3">
      <c r="A65" s="13"/>
      <c r="B65" s="13" t="s">
        <v>1668</v>
      </c>
      <c r="C65" s="13" t="s">
        <v>1669</v>
      </c>
      <c r="D65" s="13" t="s">
        <v>556</v>
      </c>
      <c r="E65" s="35"/>
      <c r="F65" s="35"/>
      <c r="G65" s="35"/>
      <c r="H65" s="35"/>
      <c r="I65" s="4"/>
      <c r="J65" s="35"/>
      <c r="K65" s="4"/>
      <c r="L65" s="35"/>
      <c r="M65" s="4"/>
      <c r="N65" s="35"/>
      <c r="O65" s="4"/>
      <c r="P65" s="35"/>
      <c r="Q65" s="35"/>
      <c r="R65" s="35"/>
      <c r="S65" s="12"/>
      <c r="T65" s="12"/>
      <c r="U65" s="12"/>
      <c r="X65" s="18" t="s">
        <v>440</v>
      </c>
      <c r="Y65" s="18" t="s">
        <v>441</v>
      </c>
      <c r="Z65" s="18" t="s">
        <v>3758</v>
      </c>
      <c r="AA65" s="18" t="s">
        <v>442</v>
      </c>
      <c r="AB65" s="18"/>
      <c r="AC65" s="18"/>
      <c r="AD65" s="18"/>
    </row>
    <row r="66" spans="1:30" s="14" customFormat="1" x14ac:dyDescent="0.3">
      <c r="A66" s="13"/>
      <c r="B66" s="13" t="s">
        <v>1674</v>
      </c>
      <c r="C66" s="13" t="s">
        <v>1675</v>
      </c>
      <c r="D66" s="13" t="s">
        <v>556</v>
      </c>
      <c r="E66" s="35"/>
      <c r="F66" s="35"/>
      <c r="G66" s="35"/>
      <c r="H66" s="35"/>
      <c r="I66" s="4"/>
      <c r="J66" s="35"/>
      <c r="K66" s="4"/>
      <c r="L66" s="35"/>
      <c r="M66" s="4"/>
      <c r="N66" s="35"/>
      <c r="O66" s="4"/>
      <c r="P66" s="35"/>
      <c r="Q66" s="35"/>
      <c r="R66" s="35"/>
      <c r="S66" s="12"/>
      <c r="T66" s="12"/>
      <c r="U66" s="12"/>
      <c r="X66" s="18" t="s">
        <v>44</v>
      </c>
      <c r="Y66" s="18" t="s">
        <v>45</v>
      </c>
      <c r="Z66" s="18" t="s">
        <v>524</v>
      </c>
      <c r="AA66" s="18" t="s">
        <v>26</v>
      </c>
      <c r="AB66" s="18"/>
      <c r="AC66" s="18"/>
      <c r="AD66" s="18"/>
    </row>
    <row r="67" spans="1:30" s="14" customFormat="1" x14ac:dyDescent="0.3">
      <c r="A67" s="11"/>
      <c r="B67" s="11" t="s">
        <v>1742</v>
      </c>
      <c r="C67" s="11" t="s">
        <v>1743</v>
      </c>
      <c r="D67" s="11" t="s">
        <v>556</v>
      </c>
      <c r="E67" s="3"/>
      <c r="F67" s="35"/>
      <c r="G67" s="3"/>
      <c r="H67" s="3"/>
      <c r="I67" s="5" t="str">
        <f>IF(AND(ISNUMBER(I68),ISNUMBER(I69)), I68/I69, "")</f>
        <v/>
      </c>
      <c r="J67" s="3"/>
      <c r="K67" s="5" t="str">
        <f>IF(AND(ISNUMBER(K68),ISNUMBER(K69)), K68/K69, "")</f>
        <v/>
      </c>
      <c r="L67" s="3"/>
      <c r="M67" s="5" t="str">
        <f>IF(AND(ISNUMBER(M68),ISNUMBER(M69)), M68/M69, "")</f>
        <v/>
      </c>
      <c r="N67" s="3"/>
      <c r="O67" s="5" t="str">
        <f>IF(AND(ISNUMBER(O68),ISNUMBER(O69)), O68/O69, "")</f>
        <v/>
      </c>
      <c r="P67" s="12"/>
      <c r="Q67" s="12"/>
      <c r="R67" s="12"/>
      <c r="S67" s="12"/>
      <c r="T67" s="12"/>
      <c r="U67" s="12"/>
      <c r="X67" s="18" t="s">
        <v>46</v>
      </c>
      <c r="Y67" s="18" t="s">
        <v>47</v>
      </c>
      <c r="Z67" s="18" t="s">
        <v>525</v>
      </c>
      <c r="AA67" s="18" t="s">
        <v>26</v>
      </c>
      <c r="AB67" s="18"/>
      <c r="AC67" s="18"/>
      <c r="AD67" s="18"/>
    </row>
    <row r="68" spans="1:30" s="14" customFormat="1" x14ac:dyDescent="0.3">
      <c r="A68" s="13"/>
      <c r="B68" s="13" t="s">
        <v>1751</v>
      </c>
      <c r="C68" s="13" t="s">
        <v>1752</v>
      </c>
      <c r="D68" s="13" t="s">
        <v>556</v>
      </c>
      <c r="E68" s="35"/>
      <c r="F68" s="35"/>
      <c r="G68" s="35"/>
      <c r="H68" s="35"/>
      <c r="I68" s="4"/>
      <c r="J68" s="35"/>
      <c r="K68" s="4"/>
      <c r="L68" s="35"/>
      <c r="M68" s="4"/>
      <c r="N68" s="35"/>
      <c r="O68" s="4"/>
      <c r="P68" s="35"/>
      <c r="Q68" s="35"/>
      <c r="R68" s="35"/>
      <c r="S68" s="12"/>
      <c r="T68" s="12"/>
      <c r="U68" s="12"/>
      <c r="X68" s="18" t="s">
        <v>443</v>
      </c>
      <c r="Y68" s="18" t="s">
        <v>444</v>
      </c>
      <c r="Z68" s="18" t="s">
        <v>525</v>
      </c>
      <c r="AA68" s="18" t="s">
        <v>23</v>
      </c>
      <c r="AB68" s="18"/>
      <c r="AC68" s="18"/>
      <c r="AD68" s="18"/>
    </row>
    <row r="69" spans="1:30" s="40" customFormat="1" x14ac:dyDescent="0.3">
      <c r="A69" s="13"/>
      <c r="B69" s="13" t="s">
        <v>1757</v>
      </c>
      <c r="C69" s="13" t="s">
        <v>1758</v>
      </c>
      <c r="D69" s="13" t="s">
        <v>556</v>
      </c>
      <c r="E69" s="35"/>
      <c r="F69" s="35"/>
      <c r="G69" s="35"/>
      <c r="H69" s="35"/>
      <c r="I69" s="4"/>
      <c r="J69" s="35"/>
      <c r="K69" s="4"/>
      <c r="L69" s="35"/>
      <c r="M69" s="4"/>
      <c r="N69" s="35"/>
      <c r="O69" s="4"/>
      <c r="P69" s="35"/>
      <c r="Q69" s="35"/>
      <c r="R69" s="35"/>
      <c r="S69" s="12"/>
      <c r="T69" s="12"/>
      <c r="U69" s="12"/>
      <c r="X69" s="18" t="s">
        <v>48</v>
      </c>
      <c r="Y69" s="18" t="s">
        <v>49</v>
      </c>
      <c r="Z69" s="18" t="s">
        <v>524</v>
      </c>
      <c r="AA69" s="18" t="s">
        <v>26</v>
      </c>
      <c r="AB69" s="18"/>
      <c r="AC69" s="18"/>
      <c r="AD69" s="18"/>
    </row>
    <row r="70" spans="1:30" s="14" customFormat="1" x14ac:dyDescent="0.3">
      <c r="A70" s="11"/>
      <c r="B70" s="11" t="s">
        <v>1824</v>
      </c>
      <c r="C70" s="11" t="s">
        <v>1825</v>
      </c>
      <c r="D70" s="11" t="s">
        <v>556</v>
      </c>
      <c r="E70" s="3"/>
      <c r="F70" s="35"/>
      <c r="G70" s="3"/>
      <c r="H70" s="3"/>
      <c r="I70" s="5" t="str">
        <f>IF(AND(ISNUMBER(I71),ISNUMBER(I72)), I71/I72, "")</f>
        <v/>
      </c>
      <c r="J70" s="3"/>
      <c r="K70" s="5" t="str">
        <f>IF(AND(ISNUMBER(K71),ISNUMBER(K72)), K71/K72, "")</f>
        <v/>
      </c>
      <c r="L70" s="3"/>
      <c r="M70" s="5" t="str">
        <f>IF(AND(ISNUMBER(M71),ISNUMBER(M72)), M71/M72, "")</f>
        <v/>
      </c>
      <c r="N70" s="3"/>
      <c r="O70" s="5" t="str">
        <f>IF(AND(ISNUMBER(O71),ISNUMBER(O72)), O71/O72, "")</f>
        <v/>
      </c>
      <c r="P70" s="12"/>
      <c r="Q70" s="12"/>
      <c r="R70" s="12"/>
      <c r="S70" s="12"/>
      <c r="T70" s="12"/>
      <c r="U70" s="12"/>
      <c r="X70" s="18" t="s">
        <v>50</v>
      </c>
      <c r="Y70" s="18" t="s">
        <v>51</v>
      </c>
      <c r="Z70" s="18" t="s">
        <v>525</v>
      </c>
      <c r="AA70" s="18" t="s">
        <v>26</v>
      </c>
      <c r="AB70" s="18"/>
      <c r="AC70" s="18"/>
      <c r="AD70" s="18"/>
    </row>
    <row r="71" spans="1:30" s="14" customFormat="1" x14ac:dyDescent="0.3">
      <c r="A71" s="13"/>
      <c r="B71" s="13" t="s">
        <v>1832</v>
      </c>
      <c r="C71" s="13" t="s">
        <v>1833</v>
      </c>
      <c r="D71" s="13" t="s">
        <v>556</v>
      </c>
      <c r="E71" s="35"/>
      <c r="F71" s="35"/>
      <c r="G71" s="35"/>
      <c r="H71" s="35"/>
      <c r="I71" s="4"/>
      <c r="J71" s="35"/>
      <c r="K71" s="4"/>
      <c r="L71" s="35"/>
      <c r="M71" s="4"/>
      <c r="N71" s="35"/>
      <c r="O71" s="4"/>
      <c r="P71" s="35"/>
      <c r="Q71" s="35"/>
      <c r="R71" s="35"/>
      <c r="S71" s="12"/>
      <c r="T71" s="12"/>
      <c r="U71" s="12"/>
      <c r="X71" s="18" t="s">
        <v>445</v>
      </c>
      <c r="Y71" s="18" t="s">
        <v>446</v>
      </c>
      <c r="Z71" s="18" t="s">
        <v>524</v>
      </c>
      <c r="AA71" s="18" t="s">
        <v>442</v>
      </c>
      <c r="AB71" s="18"/>
      <c r="AC71" s="18"/>
      <c r="AD71" s="18"/>
    </row>
    <row r="72" spans="1:30" s="14" customFormat="1" x14ac:dyDescent="0.3">
      <c r="A72" s="13"/>
      <c r="B72" s="13" t="s">
        <v>1837</v>
      </c>
      <c r="C72" s="13" t="s">
        <v>1838</v>
      </c>
      <c r="D72" s="13" t="s">
        <v>556</v>
      </c>
      <c r="E72" s="35"/>
      <c r="F72" s="35"/>
      <c r="G72" s="35"/>
      <c r="H72" s="35"/>
      <c r="I72" s="4"/>
      <c r="J72" s="35"/>
      <c r="K72" s="4"/>
      <c r="L72" s="35"/>
      <c r="M72" s="4"/>
      <c r="N72" s="35"/>
      <c r="O72" s="4"/>
      <c r="P72" s="35"/>
      <c r="Q72" s="35"/>
      <c r="R72" s="35"/>
      <c r="S72" s="12"/>
      <c r="T72" s="12"/>
      <c r="U72" s="12"/>
      <c r="X72" s="18" t="s">
        <v>52</v>
      </c>
      <c r="Y72" s="18" t="s">
        <v>53</v>
      </c>
      <c r="Z72" s="18" t="s">
        <v>525</v>
      </c>
      <c r="AA72" s="18" t="s">
        <v>16</v>
      </c>
      <c r="AB72" s="18"/>
      <c r="AC72" s="18"/>
      <c r="AD72" s="18"/>
    </row>
    <row r="73" spans="1:30" s="40" customFormat="1" x14ac:dyDescent="0.3">
      <c r="A73" s="11"/>
      <c r="B73" s="11" t="s">
        <v>1841</v>
      </c>
      <c r="C73" s="11" t="s">
        <v>1842</v>
      </c>
      <c r="D73" s="11" t="s">
        <v>556</v>
      </c>
      <c r="E73" s="3"/>
      <c r="F73" s="35"/>
      <c r="G73" s="3"/>
      <c r="H73" s="3"/>
      <c r="I73" s="5" t="str">
        <f>IF(AND(ISNUMBER(I74),ISNUMBER(I75)), I74+I75, "")</f>
        <v/>
      </c>
      <c r="J73" s="3"/>
      <c r="K73" s="5" t="str">
        <f>IF(AND(ISNUMBER(K74),ISNUMBER(K75)), K74+K75, "")</f>
        <v/>
      </c>
      <c r="L73" s="3"/>
      <c r="M73" s="5" t="str">
        <f>IF(AND(ISNUMBER(M74),ISNUMBER(M75)), M74+M75, "")</f>
        <v/>
      </c>
      <c r="N73" s="3"/>
      <c r="O73" s="5" t="str">
        <f>IF(AND(ISNUMBER(O74),ISNUMBER(O75)), O74+O75, "")</f>
        <v/>
      </c>
      <c r="P73" s="12"/>
      <c r="Q73" s="12"/>
      <c r="R73" s="12"/>
      <c r="S73" s="12"/>
      <c r="T73" s="12"/>
      <c r="U73" s="12"/>
      <c r="X73" s="18" t="s">
        <v>447</v>
      </c>
      <c r="Y73" s="18" t="s">
        <v>448</v>
      </c>
      <c r="Z73" s="18" t="s">
        <v>526</v>
      </c>
      <c r="AA73" s="18" t="s">
        <v>26</v>
      </c>
      <c r="AB73" s="18"/>
      <c r="AC73" s="18"/>
      <c r="AD73" s="18"/>
    </row>
    <row r="74" spans="1:30" s="14" customFormat="1" x14ac:dyDescent="0.3">
      <c r="A74" s="13"/>
      <c r="B74" s="13" t="s">
        <v>1850</v>
      </c>
      <c r="C74" s="13" t="s">
        <v>1851</v>
      </c>
      <c r="D74" s="13" t="s">
        <v>556</v>
      </c>
      <c r="E74" s="35"/>
      <c r="F74" s="35"/>
      <c r="G74" s="35"/>
      <c r="H74" s="35"/>
      <c r="I74" s="4"/>
      <c r="J74" s="35"/>
      <c r="K74" s="4"/>
      <c r="L74" s="35"/>
      <c r="M74" s="4"/>
      <c r="N74" s="35"/>
      <c r="O74" s="4"/>
      <c r="P74" s="35"/>
      <c r="Q74" s="35"/>
      <c r="R74" s="35"/>
      <c r="S74" s="12"/>
      <c r="T74" s="12"/>
      <c r="U74" s="12"/>
      <c r="X74" s="18" t="s">
        <v>449</v>
      </c>
      <c r="Y74" s="18" t="s">
        <v>450</v>
      </c>
      <c r="Z74" s="18" t="s">
        <v>526</v>
      </c>
      <c r="AA74" s="18" t="s">
        <v>89</v>
      </c>
      <c r="AB74" s="18"/>
      <c r="AC74" s="18"/>
      <c r="AD74" s="18"/>
    </row>
    <row r="75" spans="1:30" s="14" customFormat="1" x14ac:dyDescent="0.3">
      <c r="A75" s="13"/>
      <c r="B75" s="13" t="s">
        <v>1854</v>
      </c>
      <c r="C75" s="13" t="s">
        <v>1855</v>
      </c>
      <c r="D75" s="13" t="s">
        <v>556</v>
      </c>
      <c r="E75" s="35"/>
      <c r="F75" s="35"/>
      <c r="G75" s="35"/>
      <c r="H75" s="35"/>
      <c r="I75" s="4"/>
      <c r="J75" s="35"/>
      <c r="K75" s="4"/>
      <c r="L75" s="35"/>
      <c r="M75" s="4"/>
      <c r="N75" s="35"/>
      <c r="O75" s="4"/>
      <c r="P75" s="35"/>
      <c r="Q75" s="35"/>
      <c r="R75" s="35"/>
      <c r="S75" s="12"/>
      <c r="T75" s="12"/>
      <c r="U75" s="12"/>
      <c r="X75" s="18" t="s">
        <v>451</v>
      </c>
      <c r="Y75" s="18" t="s">
        <v>452</v>
      </c>
      <c r="Z75" s="18" t="s">
        <v>526</v>
      </c>
      <c r="AA75" s="18" t="s">
        <v>89</v>
      </c>
      <c r="AB75" s="18"/>
      <c r="AC75" s="18"/>
      <c r="AD75" s="18"/>
    </row>
    <row r="76" spans="1:30" s="14" customFormat="1" x14ac:dyDescent="0.3">
      <c r="A76" s="11"/>
      <c r="B76" s="11" t="s">
        <v>1876</v>
      </c>
      <c r="C76" s="11" t="s">
        <v>4483</v>
      </c>
      <c r="D76" s="11" t="s">
        <v>556</v>
      </c>
      <c r="E76" s="3"/>
      <c r="F76" s="35"/>
      <c r="G76" s="3"/>
      <c r="H76" s="3"/>
      <c r="I76" s="5" t="str">
        <f>IF(AND(ISNUMBER(I77),ISNUMBER(I78)), I77/I78, "")</f>
        <v/>
      </c>
      <c r="J76" s="3"/>
      <c r="K76" s="5" t="str">
        <f>IF(AND(ISNUMBER(K77),ISNUMBER(K78)), K77/K78, "")</f>
        <v/>
      </c>
      <c r="L76" s="3"/>
      <c r="M76" s="5" t="str">
        <f>IF(AND(ISNUMBER(M77),ISNUMBER(M78)), M77/M78, "")</f>
        <v/>
      </c>
      <c r="N76" s="3"/>
      <c r="O76" s="5" t="str">
        <f>IF(AND(ISNUMBER(O77),ISNUMBER(O78)), O77/O78, "")</f>
        <v/>
      </c>
      <c r="P76" s="12"/>
      <c r="Q76" s="12"/>
      <c r="R76" s="12"/>
      <c r="S76" s="12"/>
      <c r="T76" s="12"/>
      <c r="U76" s="12"/>
      <c r="X76" s="18" t="s">
        <v>54</v>
      </c>
      <c r="Y76" s="18" t="s">
        <v>55</v>
      </c>
      <c r="Z76" s="18" t="s">
        <v>3758</v>
      </c>
      <c r="AA76" s="18" t="s">
        <v>39</v>
      </c>
      <c r="AB76" s="18"/>
      <c r="AC76" s="18"/>
      <c r="AD76" s="18"/>
    </row>
    <row r="77" spans="1:30" s="40" customFormat="1" x14ac:dyDescent="0.3">
      <c r="A77" s="13"/>
      <c r="B77" s="13" t="s">
        <v>1881</v>
      </c>
      <c r="C77" s="13" t="s">
        <v>4484</v>
      </c>
      <c r="D77" s="13" t="s">
        <v>556</v>
      </c>
      <c r="E77" s="35"/>
      <c r="F77" s="35"/>
      <c r="G77" s="35"/>
      <c r="H77" s="35"/>
      <c r="I77" s="4"/>
      <c r="J77" s="35"/>
      <c r="K77" s="4"/>
      <c r="L77" s="35"/>
      <c r="M77" s="4"/>
      <c r="N77" s="35"/>
      <c r="O77" s="4"/>
      <c r="P77" s="35"/>
      <c r="Q77" s="35"/>
      <c r="R77" s="35"/>
      <c r="S77" s="12"/>
      <c r="T77" s="12"/>
      <c r="U77" s="12"/>
      <c r="X77" s="18" t="s">
        <v>453</v>
      </c>
      <c r="Y77" s="18" t="s">
        <v>454</v>
      </c>
      <c r="Z77" s="18" t="s">
        <v>3758</v>
      </c>
      <c r="AA77" s="18" t="s">
        <v>442</v>
      </c>
      <c r="AB77" s="18"/>
      <c r="AC77" s="18"/>
      <c r="AD77" s="18"/>
    </row>
    <row r="78" spans="1:30" s="14" customFormat="1" x14ac:dyDescent="0.3">
      <c r="A78" s="13"/>
      <c r="B78" s="13" t="s">
        <v>1885</v>
      </c>
      <c r="C78" s="13" t="s">
        <v>1886</v>
      </c>
      <c r="D78" s="13" t="s">
        <v>556</v>
      </c>
      <c r="E78" s="35"/>
      <c r="F78" s="35"/>
      <c r="G78" s="35"/>
      <c r="H78" s="35"/>
      <c r="I78" s="4"/>
      <c r="J78" s="35"/>
      <c r="K78" s="4"/>
      <c r="L78" s="35"/>
      <c r="M78" s="4"/>
      <c r="N78" s="35"/>
      <c r="O78" s="4"/>
      <c r="P78" s="35"/>
      <c r="Q78" s="35"/>
      <c r="R78" s="35"/>
      <c r="S78" s="12"/>
      <c r="T78" s="12"/>
      <c r="U78" s="12"/>
      <c r="X78" s="18" t="s">
        <v>455</v>
      </c>
      <c r="Y78" s="18" t="s">
        <v>456</v>
      </c>
      <c r="Z78" s="18" t="s">
        <v>526</v>
      </c>
      <c r="AA78" s="18" t="s">
        <v>89</v>
      </c>
      <c r="AB78" s="18"/>
      <c r="AC78" s="18"/>
      <c r="AD78" s="18"/>
    </row>
    <row r="79" spans="1:30" s="14" customFormat="1" x14ac:dyDescent="0.3">
      <c r="A79" s="11"/>
      <c r="B79" s="11" t="s">
        <v>1940</v>
      </c>
      <c r="C79" s="11" t="s">
        <v>1941</v>
      </c>
      <c r="D79" s="11" t="s">
        <v>556</v>
      </c>
      <c r="E79" s="3"/>
      <c r="F79" s="35"/>
      <c r="G79" s="3"/>
      <c r="H79" s="3"/>
      <c r="I79" s="5" t="str">
        <f>IF(AND(ISNUMBER(I80),ISNUMBER(I81)), I80+I81, "")</f>
        <v/>
      </c>
      <c r="J79" s="3"/>
      <c r="K79" s="5" t="str">
        <f>IF(AND(ISNUMBER(K80),ISNUMBER(K81)), K80+K81, "")</f>
        <v/>
      </c>
      <c r="L79" s="3"/>
      <c r="M79" s="5" t="str">
        <f>IF(AND(ISNUMBER(M80),ISNUMBER(M81)), M80+M81, "")</f>
        <v/>
      </c>
      <c r="N79" s="3"/>
      <c r="O79" s="5" t="str">
        <f>IF(AND(ISNUMBER(O80),ISNUMBER(O81)), O80+O81, "")</f>
        <v/>
      </c>
      <c r="P79" s="12"/>
      <c r="Q79" s="12"/>
      <c r="R79" s="12"/>
      <c r="S79" s="12"/>
      <c r="T79" s="12"/>
      <c r="U79" s="12"/>
      <c r="X79" s="18" t="s">
        <v>457</v>
      </c>
      <c r="Y79" s="18" t="s">
        <v>458</v>
      </c>
      <c r="Z79" s="18" t="s">
        <v>524</v>
      </c>
      <c r="AA79" s="18" t="s">
        <v>23</v>
      </c>
      <c r="AB79" s="18"/>
      <c r="AC79" s="18"/>
      <c r="AD79" s="18"/>
    </row>
    <row r="80" spans="1:30" s="14" customFormat="1" x14ac:dyDescent="0.3">
      <c r="A80" s="13"/>
      <c r="B80" s="13" t="s">
        <v>1946</v>
      </c>
      <c r="C80" s="13" t="s">
        <v>1947</v>
      </c>
      <c r="D80" s="13" t="s">
        <v>556</v>
      </c>
      <c r="E80" s="35"/>
      <c r="F80" s="35"/>
      <c r="G80" s="35"/>
      <c r="H80" s="35"/>
      <c r="I80" s="4"/>
      <c r="J80" s="35"/>
      <c r="K80" s="4"/>
      <c r="L80" s="35"/>
      <c r="M80" s="4"/>
      <c r="N80" s="35"/>
      <c r="O80" s="4"/>
      <c r="P80" s="35"/>
      <c r="Q80" s="35"/>
      <c r="R80" s="35"/>
      <c r="S80" s="12"/>
      <c r="T80" s="12"/>
      <c r="U80" s="12"/>
      <c r="X80" s="18" t="s">
        <v>56</v>
      </c>
      <c r="Y80" s="18" t="s">
        <v>57</v>
      </c>
      <c r="Z80" s="18" t="s">
        <v>524</v>
      </c>
      <c r="AA80" s="18" t="s">
        <v>11</v>
      </c>
      <c r="AB80" s="18"/>
      <c r="AC80" s="18"/>
      <c r="AD80" s="18"/>
    </row>
    <row r="81" spans="1:30" s="40" customFormat="1" x14ac:dyDescent="0.3">
      <c r="A81" s="13"/>
      <c r="B81" s="13" t="s">
        <v>1950</v>
      </c>
      <c r="C81" s="13" t="s">
        <v>1951</v>
      </c>
      <c r="D81" s="13" t="s">
        <v>556</v>
      </c>
      <c r="E81" s="35"/>
      <c r="F81" s="35"/>
      <c r="G81" s="35"/>
      <c r="H81" s="35"/>
      <c r="I81" s="4"/>
      <c r="J81" s="35"/>
      <c r="K81" s="4"/>
      <c r="L81" s="35"/>
      <c r="M81" s="4"/>
      <c r="N81" s="35"/>
      <c r="O81" s="4"/>
      <c r="P81" s="35"/>
      <c r="Q81" s="35"/>
      <c r="R81" s="35"/>
      <c r="S81" s="12"/>
      <c r="T81" s="12"/>
      <c r="U81" s="12"/>
      <c r="X81" s="18" t="s">
        <v>58</v>
      </c>
      <c r="Y81" s="18" t="s">
        <v>59</v>
      </c>
      <c r="Z81" s="18" t="s">
        <v>524</v>
      </c>
      <c r="AA81" s="18" t="s">
        <v>6</v>
      </c>
      <c r="AB81" s="18"/>
      <c r="AC81" s="18"/>
      <c r="AD81" s="18"/>
    </row>
    <row r="82" spans="1:30" s="14" customFormat="1" x14ac:dyDescent="0.3">
      <c r="A82" s="11"/>
      <c r="B82" s="11" t="s">
        <v>1972</v>
      </c>
      <c r="C82" s="11" t="s">
        <v>1973</v>
      </c>
      <c r="D82" s="11" t="s">
        <v>556</v>
      </c>
      <c r="E82" s="3"/>
      <c r="F82" s="35"/>
      <c r="G82" s="3"/>
      <c r="H82" s="3"/>
      <c r="I82" s="5" t="str">
        <f>IF(AND(ISNUMBER(I83),ISNUMBER(I84)), I83+I84, "")</f>
        <v/>
      </c>
      <c r="J82" s="3"/>
      <c r="K82" s="5" t="str">
        <f>IF(AND(ISNUMBER(K83),ISNUMBER(K84)), K83+K84, "")</f>
        <v/>
      </c>
      <c r="L82" s="3"/>
      <c r="M82" s="5" t="str">
        <f>IF(AND(ISNUMBER(M83),ISNUMBER(M84)), M83+M84, "")</f>
        <v/>
      </c>
      <c r="N82" s="3"/>
      <c r="O82" s="5" t="str">
        <f>IF(AND(ISNUMBER(O83),ISNUMBER(O84)), O83+O84, "")</f>
        <v/>
      </c>
      <c r="P82" s="12"/>
      <c r="Q82" s="12"/>
      <c r="R82" s="12"/>
      <c r="S82" s="12"/>
      <c r="T82" s="12"/>
      <c r="U82" s="12"/>
      <c r="X82" s="18" t="s">
        <v>60</v>
      </c>
      <c r="Y82" s="18" t="s">
        <v>61</v>
      </c>
      <c r="Z82" s="18" t="s">
        <v>524</v>
      </c>
      <c r="AA82" s="18" t="s">
        <v>62</v>
      </c>
      <c r="AB82" s="18"/>
      <c r="AC82" s="18"/>
      <c r="AD82" s="18"/>
    </row>
    <row r="83" spans="1:30" s="14" customFormat="1" x14ac:dyDescent="0.3">
      <c r="A83" s="13"/>
      <c r="B83" s="13" t="s">
        <v>1978</v>
      </c>
      <c r="C83" s="13" t="s">
        <v>1979</v>
      </c>
      <c r="D83" s="13" t="s">
        <v>556</v>
      </c>
      <c r="E83" s="35"/>
      <c r="F83" s="35"/>
      <c r="G83" s="35"/>
      <c r="H83" s="35"/>
      <c r="I83" s="4"/>
      <c r="J83" s="35"/>
      <c r="K83" s="4"/>
      <c r="L83" s="35"/>
      <c r="M83" s="4"/>
      <c r="N83" s="35"/>
      <c r="O83" s="4"/>
      <c r="P83" s="35"/>
      <c r="Q83" s="35"/>
      <c r="R83" s="35"/>
      <c r="S83" s="12"/>
      <c r="T83" s="12"/>
      <c r="U83" s="12"/>
      <c r="X83" s="18" t="s">
        <v>63</v>
      </c>
      <c r="Y83" s="18" t="s">
        <v>64</v>
      </c>
      <c r="Z83" s="18" t="s">
        <v>524</v>
      </c>
      <c r="AA83" s="18" t="s">
        <v>6</v>
      </c>
      <c r="AB83" s="18"/>
      <c r="AC83" s="18"/>
      <c r="AD83" s="18"/>
    </row>
    <row r="84" spans="1:30" s="14" customFormat="1" x14ac:dyDescent="0.3">
      <c r="A84" s="13"/>
      <c r="B84" s="13" t="s">
        <v>1981</v>
      </c>
      <c r="C84" s="13" t="s">
        <v>1982</v>
      </c>
      <c r="D84" s="13" t="s">
        <v>556</v>
      </c>
      <c r="E84" s="35"/>
      <c r="F84" s="35"/>
      <c r="G84" s="35"/>
      <c r="H84" s="35"/>
      <c r="I84" s="4"/>
      <c r="J84" s="35"/>
      <c r="K84" s="4"/>
      <c r="L84" s="35"/>
      <c r="M84" s="4"/>
      <c r="N84" s="35"/>
      <c r="O84" s="4"/>
      <c r="P84" s="35"/>
      <c r="Q84" s="35"/>
      <c r="R84" s="35"/>
      <c r="S84" s="12"/>
      <c r="T84" s="12"/>
      <c r="U84" s="12"/>
      <c r="X84" s="18" t="s">
        <v>459</v>
      </c>
      <c r="Y84" s="18" t="s">
        <v>460</v>
      </c>
      <c r="Z84" s="18" t="s">
        <v>524</v>
      </c>
      <c r="AA84" s="18" t="s">
        <v>442</v>
      </c>
      <c r="AB84" s="18"/>
      <c r="AC84" s="18"/>
      <c r="AD84" s="18"/>
    </row>
    <row r="85" spans="1:30" s="40" customFormat="1" x14ac:dyDescent="0.3">
      <c r="A85" s="11"/>
      <c r="B85" s="11" t="s">
        <v>2004</v>
      </c>
      <c r="C85" s="11" t="s">
        <v>2005</v>
      </c>
      <c r="D85" s="11" t="s">
        <v>556</v>
      </c>
      <c r="E85" s="3"/>
      <c r="F85" s="35"/>
      <c r="G85" s="3"/>
      <c r="H85" s="3"/>
      <c r="I85" s="5" t="str">
        <f>IF(AND(ISNUMBER(I86),ISNUMBER(I87)), I86/I87, "")</f>
        <v/>
      </c>
      <c r="J85" s="3"/>
      <c r="K85" s="5" t="str">
        <f>IF(AND(ISNUMBER(K86),ISNUMBER(K87)), K86/K87, "")</f>
        <v/>
      </c>
      <c r="L85" s="3"/>
      <c r="M85" s="5" t="str">
        <f>IF(AND(ISNUMBER(M86),ISNUMBER(M87)), M86/M87, "")</f>
        <v/>
      </c>
      <c r="N85" s="3"/>
      <c r="O85" s="5" t="str">
        <f>IF(AND(ISNUMBER(O86),ISNUMBER(O87)), O86/O87, "")</f>
        <v/>
      </c>
      <c r="P85" s="12"/>
      <c r="Q85" s="12"/>
      <c r="R85" s="12"/>
      <c r="S85" s="12"/>
      <c r="T85" s="12"/>
      <c r="U85" s="12"/>
      <c r="X85" s="18" t="s">
        <v>65</v>
      </c>
      <c r="Y85" s="18" t="s">
        <v>66</v>
      </c>
      <c r="Z85" s="18" t="s">
        <v>524</v>
      </c>
      <c r="AA85" s="18" t="s">
        <v>39</v>
      </c>
      <c r="AB85" s="18"/>
      <c r="AC85" s="18"/>
      <c r="AD85" s="18"/>
    </row>
    <row r="86" spans="1:30" s="14" customFormat="1" x14ac:dyDescent="0.3">
      <c r="A86" s="13"/>
      <c r="B86" s="13" t="s">
        <v>2013</v>
      </c>
      <c r="C86" s="13" t="s">
        <v>2014</v>
      </c>
      <c r="D86" s="13" t="s">
        <v>556</v>
      </c>
      <c r="E86" s="35"/>
      <c r="F86" s="35"/>
      <c r="G86" s="35"/>
      <c r="H86" s="35"/>
      <c r="I86" s="4"/>
      <c r="J86" s="35"/>
      <c r="K86" s="4"/>
      <c r="L86" s="35"/>
      <c r="M86" s="4"/>
      <c r="N86" s="35"/>
      <c r="O86" s="4"/>
      <c r="P86" s="35"/>
      <c r="Q86" s="35"/>
      <c r="R86" s="35"/>
      <c r="S86" s="12"/>
      <c r="T86" s="12"/>
      <c r="U86" s="12"/>
      <c r="X86" s="18" t="s">
        <v>67</v>
      </c>
      <c r="Y86" s="18" t="s">
        <v>68</v>
      </c>
      <c r="Z86" s="18" t="s">
        <v>524</v>
      </c>
      <c r="AA86" s="18" t="s">
        <v>16</v>
      </c>
      <c r="AB86" s="18"/>
      <c r="AC86" s="18"/>
      <c r="AD86" s="18"/>
    </row>
    <row r="87" spans="1:30" s="14" customFormat="1" x14ac:dyDescent="0.3">
      <c r="A87" s="13"/>
      <c r="B87" s="13" t="s">
        <v>2018</v>
      </c>
      <c r="C87" s="13" t="s">
        <v>2019</v>
      </c>
      <c r="D87" s="13" t="s">
        <v>556</v>
      </c>
      <c r="E87" s="35"/>
      <c r="F87" s="35"/>
      <c r="G87" s="35"/>
      <c r="H87" s="35"/>
      <c r="I87" s="4"/>
      <c r="J87" s="35"/>
      <c r="K87" s="4"/>
      <c r="L87" s="35"/>
      <c r="M87" s="4"/>
      <c r="N87" s="35"/>
      <c r="O87" s="4"/>
      <c r="P87" s="35"/>
      <c r="Q87" s="35"/>
      <c r="R87" s="35"/>
      <c r="S87" s="12"/>
      <c r="T87" s="12"/>
      <c r="U87" s="12"/>
      <c r="X87" s="18" t="s">
        <v>461</v>
      </c>
      <c r="Y87" s="18" t="s">
        <v>462</v>
      </c>
      <c r="Z87" s="18" t="s">
        <v>524</v>
      </c>
      <c r="AA87" s="18" t="s">
        <v>442</v>
      </c>
      <c r="AB87" s="18"/>
      <c r="AC87" s="18"/>
      <c r="AD87" s="18"/>
    </row>
    <row r="88" spans="1:30" s="29" customFormat="1" x14ac:dyDescent="0.3">
      <c r="A88" s="11"/>
      <c r="B88" s="11" t="s">
        <v>2040</v>
      </c>
      <c r="C88" s="11" t="s">
        <v>2041</v>
      </c>
      <c r="D88" s="11" t="s">
        <v>556</v>
      </c>
      <c r="E88" s="3"/>
      <c r="F88" s="35"/>
      <c r="G88" s="3"/>
      <c r="H88" s="3"/>
      <c r="I88" s="5" t="str">
        <f>IF(AND(ISNUMBER(I89),ISNUMBER(I90)), I89/I90, "")</f>
        <v/>
      </c>
      <c r="J88" s="3"/>
      <c r="K88" s="5" t="str">
        <f>IF(AND(ISNUMBER(K89),ISNUMBER(K90)), K89/K90, "")</f>
        <v/>
      </c>
      <c r="L88" s="3"/>
      <c r="M88" s="5" t="str">
        <f>IF(AND(ISNUMBER(M89),ISNUMBER(M90)), M89/M90, "")</f>
        <v/>
      </c>
      <c r="N88" s="3"/>
      <c r="O88" s="5" t="str">
        <f>IF(AND(ISNUMBER(O89),ISNUMBER(O90)), O89/O90, "")</f>
        <v/>
      </c>
      <c r="P88" s="12"/>
      <c r="Q88" s="12"/>
      <c r="R88" s="12"/>
      <c r="S88" s="12"/>
      <c r="T88" s="12"/>
      <c r="U88" s="12"/>
      <c r="X88" s="18" t="s">
        <v>69</v>
      </c>
      <c r="Y88" s="18" t="s">
        <v>70</v>
      </c>
      <c r="Z88" s="18" t="s">
        <v>525</v>
      </c>
      <c r="AA88" s="18" t="s">
        <v>39</v>
      </c>
      <c r="AB88" s="18"/>
      <c r="AC88" s="18"/>
      <c r="AD88" s="18"/>
    </row>
    <row r="89" spans="1:30" s="14" customFormat="1" x14ac:dyDescent="0.3">
      <c r="A89" s="13"/>
      <c r="B89" s="13" t="s">
        <v>2046</v>
      </c>
      <c r="C89" s="13" t="s">
        <v>2047</v>
      </c>
      <c r="D89" s="13" t="s">
        <v>556</v>
      </c>
      <c r="E89" s="35"/>
      <c r="F89" s="35"/>
      <c r="G89" s="35"/>
      <c r="H89" s="35"/>
      <c r="I89" s="4"/>
      <c r="J89" s="35"/>
      <c r="K89" s="4"/>
      <c r="L89" s="35"/>
      <c r="M89" s="4"/>
      <c r="N89" s="35"/>
      <c r="O89" s="4"/>
      <c r="P89" s="35"/>
      <c r="Q89" s="35"/>
      <c r="R89" s="35"/>
      <c r="S89" s="12"/>
      <c r="T89" s="12"/>
      <c r="U89" s="12"/>
      <c r="X89" s="18" t="s">
        <v>71</v>
      </c>
      <c r="Y89" s="18" t="s">
        <v>72</v>
      </c>
      <c r="Z89" s="18" t="s">
        <v>524</v>
      </c>
      <c r="AA89" s="18" t="s">
        <v>11</v>
      </c>
      <c r="AB89" s="18"/>
      <c r="AC89" s="18"/>
      <c r="AD89" s="18"/>
    </row>
    <row r="90" spans="1:30" s="14" customFormat="1" x14ac:dyDescent="0.3">
      <c r="A90" s="13"/>
      <c r="B90" s="13" t="s">
        <v>2051</v>
      </c>
      <c r="C90" s="13" t="s">
        <v>2052</v>
      </c>
      <c r="D90" s="13" t="s">
        <v>556</v>
      </c>
      <c r="E90" s="35"/>
      <c r="F90" s="35"/>
      <c r="G90" s="35"/>
      <c r="H90" s="35"/>
      <c r="I90" s="4"/>
      <c r="J90" s="35"/>
      <c r="K90" s="4"/>
      <c r="L90" s="35"/>
      <c r="M90" s="4"/>
      <c r="N90" s="35"/>
      <c r="O90" s="4"/>
      <c r="P90" s="35"/>
      <c r="Q90" s="35"/>
      <c r="R90" s="35"/>
      <c r="S90" s="12"/>
      <c r="T90" s="12"/>
      <c r="U90" s="12"/>
      <c r="X90" s="18" t="s">
        <v>463</v>
      </c>
      <c r="Y90" s="18" t="s">
        <v>464</v>
      </c>
      <c r="Z90" s="18" t="s">
        <v>524</v>
      </c>
      <c r="AA90" s="18" t="s">
        <v>442</v>
      </c>
      <c r="AB90" s="18"/>
      <c r="AC90" s="18"/>
      <c r="AD90" s="18"/>
    </row>
    <row r="91" spans="1:30" s="14" customFormat="1" x14ac:dyDescent="0.3">
      <c r="A91" s="11"/>
      <c r="B91" s="11" t="s">
        <v>2356</v>
      </c>
      <c r="C91" s="11" t="s">
        <v>2357</v>
      </c>
      <c r="D91" s="11" t="s">
        <v>556</v>
      </c>
      <c r="E91" s="3"/>
      <c r="F91" s="35"/>
      <c r="G91" s="3"/>
      <c r="H91" s="3"/>
      <c r="I91" s="5" t="str">
        <f>IF(AND(ISNUMBER(I92),ISNUMBER(I93)), I92/I93, "")</f>
        <v/>
      </c>
      <c r="J91" s="3"/>
      <c r="K91" s="5" t="str">
        <f>IF(AND(ISNUMBER(K92),ISNUMBER(K93)), K92/K93, "")</f>
        <v/>
      </c>
      <c r="L91" s="3"/>
      <c r="M91" s="5" t="str">
        <f>IF(AND(ISNUMBER(M92),ISNUMBER(M93)), M92/M93, "")</f>
        <v/>
      </c>
      <c r="N91" s="3"/>
      <c r="O91" s="5" t="str">
        <f>IF(AND(ISNUMBER(O92),ISNUMBER(O93)), O92/O93, "")</f>
        <v/>
      </c>
      <c r="P91" s="12"/>
      <c r="Q91" s="12"/>
      <c r="R91" s="12"/>
      <c r="S91" s="12"/>
      <c r="T91" s="12"/>
      <c r="U91" s="12"/>
      <c r="X91" s="18" t="s">
        <v>73</v>
      </c>
      <c r="Y91" s="18" t="s">
        <v>74</v>
      </c>
      <c r="Z91" s="18" t="s">
        <v>525</v>
      </c>
      <c r="AA91" s="18" t="s">
        <v>39</v>
      </c>
      <c r="AB91" s="18"/>
      <c r="AC91" s="18"/>
      <c r="AD91" s="18"/>
    </row>
    <row r="92" spans="1:30" s="14" customFormat="1" x14ac:dyDescent="0.3">
      <c r="A92" s="13"/>
      <c r="B92" s="13" t="s">
        <v>2365</v>
      </c>
      <c r="C92" s="13" t="s">
        <v>2366</v>
      </c>
      <c r="D92" s="13" t="s">
        <v>556</v>
      </c>
      <c r="E92" s="35"/>
      <c r="F92" s="35"/>
      <c r="G92" s="35"/>
      <c r="H92" s="35"/>
      <c r="I92" s="4"/>
      <c r="J92" s="35"/>
      <c r="K92" s="4"/>
      <c r="L92" s="35"/>
      <c r="M92" s="4"/>
      <c r="N92" s="35"/>
      <c r="O92" s="4"/>
      <c r="P92" s="35"/>
      <c r="Q92" s="35"/>
      <c r="R92" s="35"/>
      <c r="S92" s="12"/>
      <c r="T92" s="12"/>
      <c r="U92" s="12"/>
      <c r="X92" s="18" t="s">
        <v>75</v>
      </c>
      <c r="Y92" s="18" t="s">
        <v>76</v>
      </c>
      <c r="Z92" s="18" t="s">
        <v>3758</v>
      </c>
      <c r="AA92" s="18" t="s">
        <v>26</v>
      </c>
      <c r="AB92" s="18"/>
      <c r="AC92" s="18"/>
      <c r="AD92" s="18"/>
    </row>
    <row r="93" spans="1:30" s="14" customFormat="1" x14ac:dyDescent="0.3">
      <c r="A93" s="13"/>
      <c r="B93" s="13" t="s">
        <v>2369</v>
      </c>
      <c r="C93" s="13" t="s">
        <v>2370</v>
      </c>
      <c r="D93" s="13" t="s">
        <v>556</v>
      </c>
      <c r="E93" s="35"/>
      <c r="F93" s="35"/>
      <c r="G93" s="35"/>
      <c r="H93" s="35"/>
      <c r="I93" s="4"/>
      <c r="J93" s="35"/>
      <c r="K93" s="4"/>
      <c r="L93" s="35"/>
      <c r="M93" s="4"/>
      <c r="N93" s="35"/>
      <c r="O93" s="4"/>
      <c r="P93" s="35"/>
      <c r="Q93" s="35"/>
      <c r="R93" s="35"/>
      <c r="S93" s="12"/>
      <c r="T93" s="12"/>
      <c r="U93" s="12"/>
      <c r="X93" s="18" t="s">
        <v>77</v>
      </c>
      <c r="Y93" s="18" t="s">
        <v>78</v>
      </c>
      <c r="Z93" s="18" t="s">
        <v>524</v>
      </c>
      <c r="AA93" s="18" t="s">
        <v>11</v>
      </c>
      <c r="AB93" s="18"/>
      <c r="AC93" s="18"/>
      <c r="AD93" s="18"/>
    </row>
    <row r="94" spans="1:30" s="14" customFormat="1" ht="28.8" x14ac:dyDescent="0.3">
      <c r="A94" s="11"/>
      <c r="B94" s="11" t="s">
        <v>2401</v>
      </c>
      <c r="C94" s="11" t="s">
        <v>2402</v>
      </c>
      <c r="D94" s="11" t="s">
        <v>556</v>
      </c>
      <c r="E94" s="3"/>
      <c r="F94" s="35"/>
      <c r="G94" s="3"/>
      <c r="H94" s="3"/>
      <c r="I94" s="5" t="str">
        <f>IF(AND(ISNUMBER(I95),ISNUMBER(I96)), I95/I96, "")</f>
        <v/>
      </c>
      <c r="J94" s="3"/>
      <c r="K94" s="5" t="str">
        <f>IF(AND(ISNUMBER(K95),ISNUMBER(K96)), K95/K96, "")</f>
        <v/>
      </c>
      <c r="L94" s="3"/>
      <c r="M94" s="5" t="str">
        <f>IF(AND(ISNUMBER(M95),ISNUMBER(M96)), M95/M96, "")</f>
        <v/>
      </c>
      <c r="N94" s="3"/>
      <c r="O94" s="5" t="str">
        <f>IF(AND(ISNUMBER(O95),ISNUMBER(O96)), O95/O96, "")</f>
        <v/>
      </c>
      <c r="P94" s="12"/>
      <c r="Q94" s="12"/>
      <c r="R94" s="12"/>
      <c r="S94" s="12"/>
      <c r="T94" s="12"/>
      <c r="U94" s="12"/>
      <c r="X94" s="18" t="s">
        <v>465</v>
      </c>
      <c r="Y94" s="18" t="s">
        <v>466</v>
      </c>
      <c r="Z94" s="18" t="s">
        <v>525</v>
      </c>
      <c r="AA94" s="18" t="s">
        <v>442</v>
      </c>
      <c r="AB94" s="18"/>
      <c r="AC94" s="18"/>
      <c r="AD94" s="18"/>
    </row>
    <row r="95" spans="1:30" s="14" customFormat="1" x14ac:dyDescent="0.3">
      <c r="A95" s="13"/>
      <c r="B95" s="13" t="s">
        <v>2410</v>
      </c>
      <c r="C95" s="13" t="s">
        <v>2411</v>
      </c>
      <c r="D95" s="13" t="s">
        <v>556</v>
      </c>
      <c r="E95" s="35"/>
      <c r="F95" s="35"/>
      <c r="G95" s="35"/>
      <c r="H95" s="35"/>
      <c r="I95" s="4"/>
      <c r="J95" s="35"/>
      <c r="K95" s="4"/>
      <c r="L95" s="35"/>
      <c r="M95" s="4"/>
      <c r="N95" s="35"/>
      <c r="O95" s="4"/>
      <c r="P95" s="35"/>
      <c r="Q95" s="35"/>
      <c r="R95" s="35"/>
      <c r="S95" s="12"/>
      <c r="T95" s="12"/>
      <c r="U95" s="12"/>
      <c r="X95" s="18" t="s">
        <v>79</v>
      </c>
      <c r="Y95" s="18" t="s">
        <v>80</v>
      </c>
      <c r="Z95" s="18" t="s">
        <v>524</v>
      </c>
      <c r="AA95" s="18" t="s">
        <v>23</v>
      </c>
      <c r="AB95" s="18"/>
      <c r="AC95" s="18"/>
      <c r="AD95" s="18"/>
    </row>
    <row r="96" spans="1:30" s="14" customFormat="1" x14ac:dyDescent="0.3">
      <c r="A96" s="13"/>
      <c r="B96" s="13" t="s">
        <v>2415</v>
      </c>
      <c r="C96" s="13" t="s">
        <v>2416</v>
      </c>
      <c r="D96" s="13" t="s">
        <v>556</v>
      </c>
      <c r="E96" s="35"/>
      <c r="F96" s="35"/>
      <c r="G96" s="35"/>
      <c r="H96" s="35"/>
      <c r="I96" s="4"/>
      <c r="J96" s="35"/>
      <c r="K96" s="4"/>
      <c r="L96" s="35"/>
      <c r="M96" s="4"/>
      <c r="N96" s="35"/>
      <c r="O96" s="4"/>
      <c r="P96" s="35"/>
      <c r="Q96" s="35"/>
      <c r="R96" s="35"/>
      <c r="S96" s="12"/>
      <c r="T96" s="12"/>
      <c r="U96" s="12"/>
      <c r="X96" s="18" t="s">
        <v>81</v>
      </c>
      <c r="Y96" s="18" t="s">
        <v>82</v>
      </c>
      <c r="Z96" s="18" t="s">
        <v>524</v>
      </c>
      <c r="AA96" s="18" t="s">
        <v>16</v>
      </c>
      <c r="AB96" s="18"/>
      <c r="AC96" s="18"/>
      <c r="AD96" s="18"/>
    </row>
    <row r="97" spans="1:30" s="14" customFormat="1" ht="28.8" x14ac:dyDescent="0.3">
      <c r="A97" s="11"/>
      <c r="B97" s="11" t="s">
        <v>2436</v>
      </c>
      <c r="C97" s="11" t="s">
        <v>2437</v>
      </c>
      <c r="D97" s="11" t="s">
        <v>556</v>
      </c>
      <c r="E97" s="3"/>
      <c r="F97" s="35"/>
      <c r="G97" s="3"/>
      <c r="H97" s="3"/>
      <c r="I97" s="5" t="str">
        <f>IF(AND(ISNUMBER(I98),ISNUMBER(I99)), I98+I99, "")</f>
        <v/>
      </c>
      <c r="J97" s="3"/>
      <c r="K97" s="5" t="str">
        <f>IF(AND(ISNUMBER(K98),ISNUMBER(K99)), K98+K99, "")</f>
        <v/>
      </c>
      <c r="L97" s="3"/>
      <c r="M97" s="5" t="str">
        <f>IF(AND(ISNUMBER(M98),ISNUMBER(M99)), M98+M99, "")</f>
        <v/>
      </c>
      <c r="N97" s="3"/>
      <c r="O97" s="5" t="str">
        <f>IF(AND(ISNUMBER(O98),ISNUMBER(O99)), O98+O99, "")</f>
        <v/>
      </c>
      <c r="P97" s="12"/>
      <c r="Q97" s="12"/>
      <c r="R97" s="12"/>
      <c r="S97" s="12"/>
      <c r="T97" s="12"/>
      <c r="U97" s="12"/>
      <c r="X97" s="18" t="s">
        <v>83</v>
      </c>
      <c r="Y97" s="18" t="s">
        <v>84</v>
      </c>
      <c r="Z97" s="18" t="s">
        <v>524</v>
      </c>
      <c r="AA97" s="18" t="s">
        <v>11</v>
      </c>
      <c r="AB97" s="18"/>
      <c r="AC97" s="18"/>
      <c r="AD97" s="18"/>
    </row>
    <row r="98" spans="1:30" s="14" customFormat="1" ht="28.8" x14ac:dyDescent="0.3">
      <c r="A98" s="13"/>
      <c r="B98" s="13" t="s">
        <v>2445</v>
      </c>
      <c r="C98" s="13" t="s">
        <v>2446</v>
      </c>
      <c r="D98" s="13" t="s">
        <v>556</v>
      </c>
      <c r="E98" s="35"/>
      <c r="F98" s="35"/>
      <c r="G98" s="35"/>
      <c r="H98" s="35"/>
      <c r="I98" s="4"/>
      <c r="J98" s="35"/>
      <c r="K98" s="4"/>
      <c r="L98" s="35"/>
      <c r="M98" s="4"/>
      <c r="N98" s="35"/>
      <c r="O98" s="4"/>
      <c r="P98" s="35"/>
      <c r="Q98" s="35"/>
      <c r="R98" s="35"/>
      <c r="S98" s="12"/>
      <c r="T98" s="12"/>
      <c r="U98" s="12"/>
      <c r="X98" s="18" t="s">
        <v>467</v>
      </c>
      <c r="Y98" s="18" t="s">
        <v>468</v>
      </c>
      <c r="Z98" s="18" t="s">
        <v>524</v>
      </c>
      <c r="AA98" s="18" t="s">
        <v>442</v>
      </c>
      <c r="AB98" s="18"/>
      <c r="AC98" s="18"/>
      <c r="AD98" s="18"/>
    </row>
    <row r="99" spans="1:30" s="14" customFormat="1" ht="28.8" x14ac:dyDescent="0.3">
      <c r="A99" s="13"/>
      <c r="B99" s="13" t="s">
        <v>2450</v>
      </c>
      <c r="C99" s="13" t="s">
        <v>2451</v>
      </c>
      <c r="D99" s="13" t="s">
        <v>556</v>
      </c>
      <c r="E99" s="35"/>
      <c r="F99" s="35"/>
      <c r="G99" s="35"/>
      <c r="H99" s="35"/>
      <c r="I99" s="4"/>
      <c r="J99" s="35"/>
      <c r="K99" s="4"/>
      <c r="L99" s="35"/>
      <c r="M99" s="4"/>
      <c r="N99" s="35"/>
      <c r="O99" s="4"/>
      <c r="P99" s="35"/>
      <c r="Q99" s="35"/>
      <c r="R99" s="35"/>
      <c r="S99" s="12"/>
      <c r="T99" s="12"/>
      <c r="U99" s="12"/>
      <c r="X99" s="18" t="s">
        <v>85</v>
      </c>
      <c r="Y99" s="18" t="s">
        <v>86</v>
      </c>
      <c r="Z99" s="18" t="s">
        <v>524</v>
      </c>
      <c r="AA99" s="18" t="s">
        <v>16</v>
      </c>
      <c r="AB99" s="18"/>
      <c r="AC99" s="18"/>
      <c r="AD99" s="18"/>
    </row>
    <row r="100" spans="1:30" s="14" customFormat="1" x14ac:dyDescent="0.3">
      <c r="A100" s="11"/>
      <c r="B100" s="11" t="s">
        <v>2535</v>
      </c>
      <c r="C100" s="11" t="s">
        <v>2536</v>
      </c>
      <c r="D100" s="11" t="s">
        <v>556</v>
      </c>
      <c r="E100" s="3"/>
      <c r="F100" s="35"/>
      <c r="G100" s="3"/>
      <c r="H100" s="3"/>
      <c r="I100" s="5" t="str">
        <f>IF(AND(ISNUMBER(I101),ISNUMBER(I102)), I101/I102, "")</f>
        <v/>
      </c>
      <c r="J100" s="3"/>
      <c r="K100" s="5" t="str">
        <f>IF(AND(ISNUMBER(K101),ISNUMBER(K102)), K101/K102, "")</f>
        <v/>
      </c>
      <c r="L100" s="3"/>
      <c r="M100" s="5" t="str">
        <f>IF(AND(ISNUMBER(M101),ISNUMBER(M102)), M101/M102, "")</f>
        <v/>
      </c>
      <c r="N100" s="3"/>
      <c r="O100" s="5" t="str">
        <f>IF(AND(ISNUMBER(O101),ISNUMBER(O102)), O101/O102, "")</f>
        <v/>
      </c>
      <c r="P100" s="12"/>
      <c r="Q100" s="12"/>
      <c r="R100" s="12"/>
      <c r="S100" s="12"/>
      <c r="T100" s="12"/>
      <c r="U100" s="12"/>
      <c r="X100" s="18" t="s">
        <v>469</v>
      </c>
      <c r="Y100" s="18" t="s">
        <v>86</v>
      </c>
      <c r="Z100" s="18" t="s">
        <v>3758</v>
      </c>
      <c r="AA100" s="18" t="s">
        <v>442</v>
      </c>
      <c r="AB100" s="18"/>
      <c r="AC100" s="18"/>
      <c r="AD100" s="18"/>
    </row>
    <row r="101" spans="1:30" s="14" customFormat="1" x14ac:dyDescent="0.3">
      <c r="A101" s="13"/>
      <c r="B101" s="13" t="s">
        <v>2544</v>
      </c>
      <c r="C101" s="13" t="s">
        <v>2545</v>
      </c>
      <c r="D101" s="13" t="s">
        <v>556</v>
      </c>
      <c r="E101" s="35"/>
      <c r="F101" s="35"/>
      <c r="G101" s="35"/>
      <c r="H101" s="35"/>
      <c r="I101" s="4"/>
      <c r="J101" s="35"/>
      <c r="K101" s="4"/>
      <c r="L101" s="35"/>
      <c r="M101" s="4"/>
      <c r="N101" s="35"/>
      <c r="O101" s="4"/>
      <c r="P101" s="35"/>
      <c r="Q101" s="35"/>
      <c r="R101" s="35"/>
      <c r="S101" s="12"/>
      <c r="T101" s="12"/>
      <c r="U101" s="12"/>
      <c r="X101" s="18" t="s">
        <v>87</v>
      </c>
      <c r="Y101" s="18" t="s">
        <v>88</v>
      </c>
      <c r="Z101" s="18" t="s">
        <v>3758</v>
      </c>
      <c r="AA101" s="18" t="s">
        <v>89</v>
      </c>
      <c r="AB101" s="18"/>
      <c r="AC101" s="18"/>
      <c r="AD101" s="18"/>
    </row>
    <row r="102" spans="1:30" s="14" customFormat="1" x14ac:dyDescent="0.3">
      <c r="A102" s="13"/>
      <c r="B102" s="13" t="s">
        <v>2549</v>
      </c>
      <c r="C102" s="13" t="s">
        <v>2550</v>
      </c>
      <c r="D102" s="13" t="s">
        <v>556</v>
      </c>
      <c r="E102" s="35"/>
      <c r="F102" s="35"/>
      <c r="G102" s="35"/>
      <c r="H102" s="35"/>
      <c r="I102" s="4"/>
      <c r="J102" s="35"/>
      <c r="K102" s="4"/>
      <c r="L102" s="35"/>
      <c r="M102" s="4"/>
      <c r="N102" s="35"/>
      <c r="O102" s="4"/>
      <c r="P102" s="35"/>
      <c r="Q102" s="35"/>
      <c r="R102" s="35"/>
      <c r="S102" s="12"/>
      <c r="T102" s="12"/>
      <c r="U102" s="12"/>
      <c r="X102" s="18" t="s">
        <v>90</v>
      </c>
      <c r="Y102" s="18" t="s">
        <v>91</v>
      </c>
      <c r="Z102" s="18" t="s">
        <v>524</v>
      </c>
      <c r="AA102" s="18" t="s">
        <v>6</v>
      </c>
      <c r="AB102" s="18"/>
      <c r="AC102" s="18"/>
      <c r="AD102" s="18"/>
    </row>
    <row r="103" spans="1:30" s="14" customFormat="1" x14ac:dyDescent="0.3">
      <c r="A103" s="11"/>
      <c r="B103" s="11" t="s">
        <v>2624</v>
      </c>
      <c r="C103" s="11" t="s">
        <v>4485</v>
      </c>
      <c r="D103" s="11" t="s">
        <v>556</v>
      </c>
      <c r="E103" s="3"/>
      <c r="F103" s="35"/>
      <c r="G103" s="3"/>
      <c r="H103" s="3"/>
      <c r="I103" s="5" t="str">
        <f t="shared" ref="I103" si="10">IF(AND(ISNUMBER(I104),ISNUMBER(I105)), I104/I105, "")</f>
        <v/>
      </c>
      <c r="J103" s="3"/>
      <c r="K103" s="5" t="str">
        <f t="shared" ref="K103" si="11">IF(AND(ISNUMBER(K104),ISNUMBER(K105)), K104/K105, "")</f>
        <v/>
      </c>
      <c r="L103" s="3"/>
      <c r="M103" s="5" t="str">
        <f t="shared" ref="M103" si="12">IF(AND(ISNUMBER(M104),ISNUMBER(M105)), M104/M105, "")</f>
        <v/>
      </c>
      <c r="N103" s="3"/>
      <c r="O103" s="5" t="str">
        <f t="shared" ref="O103" si="13">IF(AND(ISNUMBER(O104),ISNUMBER(O105)), O104/O105, "")</f>
        <v/>
      </c>
      <c r="P103" s="12"/>
      <c r="Q103" s="12"/>
      <c r="R103" s="12"/>
      <c r="S103" s="12"/>
      <c r="T103" s="12"/>
      <c r="U103" s="12"/>
      <c r="X103" s="18" t="s">
        <v>92</v>
      </c>
      <c r="Y103" s="18" t="s">
        <v>93</v>
      </c>
      <c r="Z103" s="18" t="s">
        <v>524</v>
      </c>
      <c r="AA103" s="18" t="s">
        <v>11</v>
      </c>
      <c r="AB103" s="18"/>
      <c r="AC103" s="18"/>
      <c r="AD103" s="18"/>
    </row>
    <row r="104" spans="1:30" s="14" customFormat="1" x14ac:dyDescent="0.3">
      <c r="A104" s="13"/>
      <c r="B104" s="13" t="s">
        <v>2629</v>
      </c>
      <c r="C104" s="13" t="s">
        <v>4486</v>
      </c>
      <c r="D104" s="13" t="s">
        <v>556</v>
      </c>
      <c r="E104" s="35"/>
      <c r="F104" s="35"/>
      <c r="G104" s="35"/>
      <c r="H104" s="35"/>
      <c r="I104" s="4"/>
      <c r="J104" s="35"/>
      <c r="K104" s="4"/>
      <c r="L104" s="35"/>
      <c r="M104" s="4"/>
      <c r="N104" s="35"/>
      <c r="O104" s="4"/>
      <c r="P104" s="35"/>
      <c r="Q104" s="35"/>
      <c r="R104" s="35"/>
      <c r="S104" s="12"/>
      <c r="T104" s="12"/>
      <c r="U104" s="12"/>
      <c r="X104" s="18" t="s">
        <v>94</v>
      </c>
      <c r="Y104" s="18" t="s">
        <v>95</v>
      </c>
      <c r="Z104" s="18" t="s">
        <v>524</v>
      </c>
      <c r="AA104" s="18" t="s">
        <v>16</v>
      </c>
      <c r="AB104" s="18"/>
      <c r="AC104" s="18"/>
      <c r="AD104" s="18"/>
    </row>
    <row r="105" spans="1:30" s="14" customFormat="1" x14ac:dyDescent="0.3">
      <c r="A105" s="13"/>
      <c r="B105" s="13" t="s">
        <v>2632</v>
      </c>
      <c r="C105" s="13" t="s">
        <v>4487</v>
      </c>
      <c r="D105" s="13" t="s">
        <v>556</v>
      </c>
      <c r="E105" s="35"/>
      <c r="F105" s="35"/>
      <c r="G105" s="35"/>
      <c r="H105" s="35"/>
      <c r="I105" s="4"/>
      <c r="J105" s="35"/>
      <c r="K105" s="4"/>
      <c r="L105" s="35"/>
      <c r="M105" s="4"/>
      <c r="N105" s="35"/>
      <c r="O105" s="4"/>
      <c r="P105" s="35"/>
      <c r="Q105" s="35"/>
      <c r="R105" s="35"/>
      <c r="S105" s="12"/>
      <c r="T105" s="12"/>
      <c r="U105" s="12"/>
      <c r="X105" s="18" t="s">
        <v>96</v>
      </c>
      <c r="Y105" s="18" t="s">
        <v>97</v>
      </c>
      <c r="Z105" s="18" t="s">
        <v>3758</v>
      </c>
      <c r="AA105" s="18" t="s">
        <v>16</v>
      </c>
      <c r="AB105" s="18"/>
      <c r="AC105" s="18"/>
      <c r="AD105" s="18"/>
    </row>
    <row r="106" spans="1:30" s="14" customFormat="1" ht="28.8" x14ac:dyDescent="0.3">
      <c r="A106" s="11"/>
      <c r="B106" s="11" t="s">
        <v>2705</v>
      </c>
      <c r="C106" s="11" t="s">
        <v>2706</v>
      </c>
      <c r="D106" s="11" t="s">
        <v>556</v>
      </c>
      <c r="E106" s="3"/>
      <c r="F106" s="35"/>
      <c r="G106" s="3"/>
      <c r="H106" s="3"/>
      <c r="I106" s="5" t="str">
        <f t="shared" ref="I106" si="14">IF(AND(ISNUMBER(I107),ISNUMBER(I108)), I107/I108, "")</f>
        <v/>
      </c>
      <c r="J106" s="3"/>
      <c r="K106" s="5" t="str">
        <f t="shared" ref="K106" si="15">IF(AND(ISNUMBER(K107),ISNUMBER(K108)), K107/K108, "")</f>
        <v/>
      </c>
      <c r="L106" s="3"/>
      <c r="M106" s="5" t="str">
        <f t="shared" ref="M106" si="16">IF(AND(ISNUMBER(M107),ISNUMBER(M108)), M107/M108, "")</f>
        <v/>
      </c>
      <c r="N106" s="3"/>
      <c r="O106" s="5" t="str">
        <f t="shared" ref="O106" si="17">IF(AND(ISNUMBER(O107),ISNUMBER(O108)), O107/O108, "")</f>
        <v/>
      </c>
      <c r="P106" s="12"/>
      <c r="Q106" s="12"/>
      <c r="R106" s="12"/>
      <c r="S106" s="12"/>
      <c r="T106" s="12"/>
      <c r="U106" s="12"/>
      <c r="X106" s="18" t="s">
        <v>98</v>
      </c>
      <c r="Y106" s="18" t="s">
        <v>99</v>
      </c>
      <c r="Z106" s="18" t="s">
        <v>524</v>
      </c>
      <c r="AA106" s="18" t="s">
        <v>23</v>
      </c>
      <c r="AB106" s="18"/>
      <c r="AC106" s="18"/>
      <c r="AD106" s="18"/>
    </row>
    <row r="107" spans="1:30" s="14" customFormat="1" ht="28.8" x14ac:dyDescent="0.3">
      <c r="A107" s="13"/>
      <c r="B107" s="13" t="s">
        <v>2712</v>
      </c>
      <c r="C107" s="13" t="s">
        <v>2713</v>
      </c>
      <c r="D107" s="13" t="s">
        <v>556</v>
      </c>
      <c r="E107" s="35"/>
      <c r="F107" s="35"/>
      <c r="G107" s="35"/>
      <c r="H107" s="35"/>
      <c r="I107" s="4"/>
      <c r="J107" s="35"/>
      <c r="K107" s="4"/>
      <c r="L107" s="35"/>
      <c r="M107" s="4"/>
      <c r="N107" s="35"/>
      <c r="O107" s="4"/>
      <c r="P107" s="35"/>
      <c r="Q107" s="35"/>
      <c r="R107" s="35"/>
      <c r="S107" s="12"/>
      <c r="T107" s="12"/>
      <c r="U107" s="12"/>
      <c r="X107" s="18" t="s">
        <v>470</v>
      </c>
      <c r="Y107" s="18" t="s">
        <v>471</v>
      </c>
      <c r="Z107" s="18" t="s">
        <v>526</v>
      </c>
      <c r="AA107" s="18" t="s">
        <v>11</v>
      </c>
      <c r="AB107" s="18"/>
      <c r="AC107" s="18"/>
      <c r="AD107" s="18"/>
    </row>
    <row r="108" spans="1:30" s="14" customFormat="1" x14ac:dyDescent="0.3">
      <c r="A108" s="13"/>
      <c r="B108" s="13" t="s">
        <v>2717</v>
      </c>
      <c r="C108" s="13" t="s">
        <v>2718</v>
      </c>
      <c r="D108" s="13" t="s">
        <v>556</v>
      </c>
      <c r="E108" s="35"/>
      <c r="F108" s="35"/>
      <c r="G108" s="35"/>
      <c r="H108" s="35"/>
      <c r="I108" s="4"/>
      <c r="J108" s="35"/>
      <c r="K108" s="4"/>
      <c r="L108" s="35"/>
      <c r="M108" s="4"/>
      <c r="N108" s="35"/>
      <c r="O108" s="4"/>
      <c r="P108" s="35"/>
      <c r="Q108" s="35"/>
      <c r="R108" s="35"/>
      <c r="S108" s="12"/>
      <c r="T108" s="12"/>
      <c r="U108" s="12"/>
      <c r="X108" s="18" t="s">
        <v>100</v>
      </c>
      <c r="Y108" s="18" t="s">
        <v>101</v>
      </c>
      <c r="Z108" s="18" t="s">
        <v>525</v>
      </c>
      <c r="AA108" s="18" t="s">
        <v>62</v>
      </c>
      <c r="AB108" s="18"/>
      <c r="AC108" s="18"/>
      <c r="AD108" s="18"/>
    </row>
    <row r="109" spans="1:30" s="14" customFormat="1" ht="28.8" x14ac:dyDescent="0.3">
      <c r="A109" s="11"/>
      <c r="B109" s="11" t="s">
        <v>2722</v>
      </c>
      <c r="C109" s="11" t="s">
        <v>2723</v>
      </c>
      <c r="D109" s="11" t="s">
        <v>556</v>
      </c>
      <c r="E109" s="3"/>
      <c r="F109" s="35"/>
      <c r="G109" s="3"/>
      <c r="H109" s="3"/>
      <c r="I109" s="5" t="str">
        <f t="shared" ref="I109" si="18">IF(AND(ISNUMBER(I110),ISNUMBER(I111)), I110/I111, "")</f>
        <v/>
      </c>
      <c r="J109" s="3"/>
      <c r="K109" s="5" t="str">
        <f t="shared" ref="K109" si="19">IF(AND(ISNUMBER(K110),ISNUMBER(K111)), K110/K111, "")</f>
        <v/>
      </c>
      <c r="L109" s="3"/>
      <c r="M109" s="5" t="str">
        <f t="shared" ref="M109" si="20">IF(AND(ISNUMBER(M110),ISNUMBER(M111)), M110/M111, "")</f>
        <v/>
      </c>
      <c r="N109" s="3"/>
      <c r="O109" s="5" t="str">
        <f t="shared" ref="O109" si="21">IF(AND(ISNUMBER(O110),ISNUMBER(O111)), O110/O111, "")</f>
        <v/>
      </c>
      <c r="P109" s="12"/>
      <c r="Q109" s="12"/>
      <c r="R109" s="12"/>
      <c r="S109" s="12"/>
      <c r="T109" s="12"/>
      <c r="U109" s="12"/>
      <c r="X109" s="18" t="s">
        <v>102</v>
      </c>
      <c r="Y109" s="18" t="s">
        <v>103</v>
      </c>
      <c r="Z109" s="18" t="s">
        <v>525</v>
      </c>
      <c r="AA109" s="18" t="s">
        <v>6</v>
      </c>
      <c r="AB109" s="18"/>
      <c r="AC109" s="18"/>
      <c r="AD109" s="18"/>
    </row>
    <row r="110" spans="1:30" s="14" customFormat="1" ht="28.8" x14ac:dyDescent="0.3">
      <c r="A110" s="13"/>
      <c r="B110" s="13" t="s">
        <v>2729</v>
      </c>
      <c r="C110" s="13" t="s">
        <v>2730</v>
      </c>
      <c r="D110" s="13" t="s">
        <v>556</v>
      </c>
      <c r="E110" s="35"/>
      <c r="F110" s="35"/>
      <c r="G110" s="35"/>
      <c r="H110" s="35"/>
      <c r="I110" s="4"/>
      <c r="J110" s="35"/>
      <c r="K110" s="4"/>
      <c r="L110" s="35"/>
      <c r="M110" s="4"/>
      <c r="N110" s="35"/>
      <c r="O110" s="4"/>
      <c r="P110" s="35"/>
      <c r="Q110" s="35"/>
      <c r="R110" s="35"/>
      <c r="S110" s="12"/>
      <c r="T110" s="12"/>
      <c r="U110" s="12"/>
      <c r="X110" s="18" t="s">
        <v>104</v>
      </c>
      <c r="Y110" s="18" t="s">
        <v>105</v>
      </c>
      <c r="Z110" s="18" t="s">
        <v>524</v>
      </c>
      <c r="AA110" s="18" t="s">
        <v>6</v>
      </c>
      <c r="AB110" s="18"/>
      <c r="AC110" s="18"/>
      <c r="AD110" s="18"/>
    </row>
    <row r="111" spans="1:30" s="14" customFormat="1" x14ac:dyDescent="0.3">
      <c r="A111" s="13"/>
      <c r="B111" s="13" t="s">
        <v>2734</v>
      </c>
      <c r="C111" s="13" t="s">
        <v>2735</v>
      </c>
      <c r="D111" s="13" t="s">
        <v>556</v>
      </c>
      <c r="E111" s="35"/>
      <c r="F111" s="35"/>
      <c r="G111" s="35"/>
      <c r="H111" s="35"/>
      <c r="I111" s="4"/>
      <c r="J111" s="35"/>
      <c r="K111" s="4"/>
      <c r="L111" s="35"/>
      <c r="M111" s="4"/>
      <c r="N111" s="35"/>
      <c r="O111" s="4"/>
      <c r="P111" s="35"/>
      <c r="Q111" s="35"/>
      <c r="R111" s="35"/>
      <c r="S111" s="12"/>
      <c r="T111" s="12"/>
      <c r="U111" s="12"/>
      <c r="X111" s="18" t="s">
        <v>472</v>
      </c>
      <c r="Y111" s="18" t="s">
        <v>473</v>
      </c>
      <c r="Z111" s="18" t="s">
        <v>525</v>
      </c>
      <c r="AA111" s="18" t="s">
        <v>26</v>
      </c>
      <c r="AB111" s="18"/>
      <c r="AC111" s="18"/>
      <c r="AD111" s="18"/>
    </row>
    <row r="112" spans="1:30" s="14" customFormat="1" x14ac:dyDescent="0.3">
      <c r="A112" s="11"/>
      <c r="B112" s="11" t="s">
        <v>2779</v>
      </c>
      <c r="C112" s="11" t="s">
        <v>2780</v>
      </c>
      <c r="D112" s="11" t="s">
        <v>556</v>
      </c>
      <c r="E112" s="3"/>
      <c r="F112" s="35"/>
      <c r="G112" s="3"/>
      <c r="H112" s="3"/>
      <c r="I112" s="5" t="str">
        <f>IF(AND(ISNUMBER(I113),ISNUMBER(I114)), (I113-I114)/I113, "")</f>
        <v/>
      </c>
      <c r="J112" s="3"/>
      <c r="K112" s="5" t="str">
        <f>IF(AND(ISNUMBER(K113),ISNUMBER(K114)), (K113-K114)/K113, "")</f>
        <v/>
      </c>
      <c r="L112" s="3"/>
      <c r="M112" s="5" t="str">
        <f>IF(AND(ISNUMBER(M113),ISNUMBER(M114)), (M113-M114)/M113, "")</f>
        <v/>
      </c>
      <c r="N112" s="3"/>
      <c r="O112" s="5" t="str">
        <f>IF(AND(ISNUMBER(O113),ISNUMBER(O114)), (O113-O114)/O113, "")</f>
        <v/>
      </c>
      <c r="P112" s="12"/>
      <c r="Q112" s="12"/>
      <c r="R112" s="12"/>
      <c r="S112" s="12"/>
      <c r="T112" s="12"/>
      <c r="U112" s="12"/>
      <c r="X112" s="18" t="s">
        <v>106</v>
      </c>
      <c r="Y112" s="18" t="s">
        <v>107</v>
      </c>
      <c r="Z112" s="18" t="s">
        <v>524</v>
      </c>
      <c r="AA112" s="18" t="s">
        <v>6</v>
      </c>
      <c r="AB112" s="18"/>
      <c r="AC112" s="18"/>
      <c r="AD112" s="18"/>
    </row>
    <row r="113" spans="1:30" s="14" customFormat="1" x14ac:dyDescent="0.3">
      <c r="A113" s="13"/>
      <c r="B113" s="13" t="s">
        <v>2785</v>
      </c>
      <c r="C113" s="13" t="s">
        <v>2786</v>
      </c>
      <c r="D113" s="13" t="s">
        <v>556</v>
      </c>
      <c r="E113" s="35"/>
      <c r="F113" s="35"/>
      <c r="G113" s="35"/>
      <c r="H113" s="35"/>
      <c r="I113" s="4"/>
      <c r="J113" s="35"/>
      <c r="K113" s="4"/>
      <c r="L113" s="35"/>
      <c r="M113" s="4"/>
      <c r="N113" s="35"/>
      <c r="O113" s="4"/>
      <c r="P113" s="35"/>
      <c r="Q113" s="35"/>
      <c r="R113" s="35"/>
      <c r="S113" s="12"/>
      <c r="T113" s="12"/>
      <c r="U113" s="12"/>
      <c r="X113" s="18" t="s">
        <v>108</v>
      </c>
      <c r="Y113" s="18" t="s">
        <v>109</v>
      </c>
      <c r="Z113" s="18" t="s">
        <v>3758</v>
      </c>
      <c r="AA113" s="18" t="s">
        <v>26</v>
      </c>
      <c r="AB113" s="18"/>
      <c r="AC113" s="18"/>
      <c r="AD113" s="18"/>
    </row>
    <row r="114" spans="1:30" s="14" customFormat="1" x14ac:dyDescent="0.3">
      <c r="A114" s="13"/>
      <c r="B114" s="13" t="s">
        <v>2789</v>
      </c>
      <c r="C114" s="13" t="s">
        <v>4803</v>
      </c>
      <c r="D114" s="13" t="s">
        <v>556</v>
      </c>
      <c r="E114" s="35"/>
      <c r="F114" s="35"/>
      <c r="G114" s="35"/>
      <c r="H114" s="35"/>
      <c r="I114" s="4"/>
      <c r="J114" s="35"/>
      <c r="K114" s="4"/>
      <c r="L114" s="35"/>
      <c r="M114" s="4"/>
      <c r="N114" s="35"/>
      <c r="O114" s="4"/>
      <c r="P114" s="35"/>
      <c r="Q114" s="35"/>
      <c r="R114" s="35"/>
      <c r="S114" s="12"/>
      <c r="T114" s="12"/>
      <c r="U114" s="12"/>
      <c r="X114" s="18" t="s">
        <v>474</v>
      </c>
      <c r="Y114" s="18" t="s">
        <v>475</v>
      </c>
      <c r="Z114" s="18" t="s">
        <v>525</v>
      </c>
      <c r="AA114" s="18" t="s">
        <v>442</v>
      </c>
      <c r="AB114" s="18"/>
      <c r="AC114" s="18"/>
      <c r="AD114" s="18"/>
    </row>
    <row r="115" spans="1:30" s="14" customFormat="1" x14ac:dyDescent="0.3">
      <c r="A115" s="11"/>
      <c r="B115" s="11" t="s">
        <v>2791</v>
      </c>
      <c r="C115" s="11" t="s">
        <v>4806</v>
      </c>
      <c r="D115" s="11" t="s">
        <v>556</v>
      </c>
      <c r="E115" s="3"/>
      <c r="F115" s="35"/>
      <c r="G115" s="3"/>
      <c r="H115" s="3"/>
      <c r="I115" s="5" t="str">
        <f>IF(AND(ISNUMBER(I116),ISNUMBER(I117)), I116/I117, "")</f>
        <v/>
      </c>
      <c r="J115" s="3"/>
      <c r="K115" s="5" t="str">
        <f>IF(AND(ISNUMBER(K116),ISNUMBER(K117)), K116/K117, "")</f>
        <v/>
      </c>
      <c r="L115" s="3"/>
      <c r="M115" s="5" t="str">
        <f>IF(AND(ISNUMBER(M116),ISNUMBER(M117)), M116/M117, "")</f>
        <v/>
      </c>
      <c r="N115" s="3"/>
      <c r="O115" s="5" t="str">
        <f>IF(AND(ISNUMBER(O116),ISNUMBER(O117)), O116/O117, "")</f>
        <v/>
      </c>
      <c r="P115" s="12"/>
      <c r="Q115" s="12"/>
      <c r="R115" s="12"/>
      <c r="S115" s="12"/>
      <c r="T115" s="12"/>
      <c r="U115" s="12"/>
      <c r="X115" s="18" t="s">
        <v>476</v>
      </c>
      <c r="Y115" s="18" t="s">
        <v>477</v>
      </c>
      <c r="Z115" s="18" t="s">
        <v>3758</v>
      </c>
      <c r="AA115" s="18" t="s">
        <v>442</v>
      </c>
      <c r="AB115" s="18"/>
      <c r="AC115" s="18"/>
      <c r="AD115" s="18"/>
    </row>
    <row r="116" spans="1:30" s="14" customFormat="1" ht="28.8" x14ac:dyDescent="0.3">
      <c r="A116" s="13"/>
      <c r="B116" s="13" t="s">
        <v>2795</v>
      </c>
      <c r="C116" s="13" t="s">
        <v>4810</v>
      </c>
      <c r="D116" s="13" t="s">
        <v>556</v>
      </c>
      <c r="E116" s="35"/>
      <c r="F116" s="35"/>
      <c r="G116" s="35"/>
      <c r="H116" s="35"/>
      <c r="I116" s="4"/>
      <c r="J116" s="35"/>
      <c r="K116" s="4"/>
      <c r="L116" s="35"/>
      <c r="M116" s="4"/>
      <c r="N116" s="35"/>
      <c r="O116" s="4"/>
      <c r="P116" s="35"/>
      <c r="Q116" s="35"/>
      <c r="R116" s="35"/>
      <c r="S116" s="12"/>
      <c r="T116" s="12"/>
      <c r="U116" s="12"/>
      <c r="X116" s="18" t="s">
        <v>110</v>
      </c>
      <c r="Y116" s="18" t="s">
        <v>111</v>
      </c>
      <c r="Z116" s="18" t="s">
        <v>524</v>
      </c>
      <c r="AA116" s="18" t="s">
        <v>16</v>
      </c>
      <c r="AB116" s="18"/>
      <c r="AC116" s="18"/>
      <c r="AD116" s="18"/>
    </row>
    <row r="117" spans="1:30" s="14" customFormat="1" x14ac:dyDescent="0.3">
      <c r="A117" s="13"/>
      <c r="B117" s="13" t="s">
        <v>2798</v>
      </c>
      <c r="C117" s="13" t="s">
        <v>2799</v>
      </c>
      <c r="D117" s="13" t="s">
        <v>556</v>
      </c>
      <c r="E117" s="35"/>
      <c r="F117" s="35"/>
      <c r="G117" s="35"/>
      <c r="H117" s="35"/>
      <c r="I117" s="4"/>
      <c r="J117" s="35"/>
      <c r="K117" s="4"/>
      <c r="L117" s="35"/>
      <c r="M117" s="4"/>
      <c r="N117" s="35"/>
      <c r="O117" s="4"/>
      <c r="P117" s="35"/>
      <c r="Q117" s="35"/>
      <c r="R117" s="35"/>
      <c r="S117" s="12"/>
      <c r="T117" s="12"/>
      <c r="U117" s="12"/>
      <c r="X117" s="18" t="s">
        <v>112</v>
      </c>
      <c r="Y117" s="18" t="s">
        <v>113</v>
      </c>
      <c r="Z117" s="18" t="s">
        <v>3758</v>
      </c>
      <c r="AA117" s="18" t="s">
        <v>23</v>
      </c>
      <c r="AB117" s="18"/>
      <c r="AC117" s="18"/>
      <c r="AD117" s="18"/>
    </row>
    <row r="118" spans="1:30" s="14" customFormat="1" ht="28.8" x14ac:dyDescent="0.3">
      <c r="A118" s="11"/>
      <c r="B118" s="11" t="s">
        <v>2821</v>
      </c>
      <c r="C118" s="11" t="s">
        <v>2822</v>
      </c>
      <c r="D118" s="11" t="s">
        <v>556</v>
      </c>
      <c r="E118" s="3"/>
      <c r="F118" s="35"/>
      <c r="G118" s="3"/>
      <c r="H118" s="3"/>
      <c r="I118" s="5" t="str">
        <f>IF(AND(ISNUMBER(I119),ISNUMBER(I120)), I119/I120, "")</f>
        <v/>
      </c>
      <c r="J118" s="3"/>
      <c r="K118" s="5" t="str">
        <f>IF(AND(ISNUMBER(K119),ISNUMBER(K120)), K119/K120, "")</f>
        <v/>
      </c>
      <c r="L118" s="3"/>
      <c r="M118" s="5" t="str">
        <f>IF(AND(ISNUMBER(M119),ISNUMBER(M120)), M119/M120, "")</f>
        <v/>
      </c>
      <c r="N118" s="3"/>
      <c r="O118" s="5" t="str">
        <f>IF(AND(ISNUMBER(O119),ISNUMBER(O120)), O119/O120, "")</f>
        <v/>
      </c>
      <c r="P118" s="12"/>
      <c r="Q118" s="12"/>
      <c r="R118" s="12"/>
      <c r="S118" s="12"/>
      <c r="T118" s="12"/>
      <c r="U118" s="12"/>
      <c r="X118" s="18" t="s">
        <v>114</v>
      </c>
      <c r="Y118" s="18" t="s">
        <v>115</v>
      </c>
      <c r="Z118" s="18" t="s">
        <v>524</v>
      </c>
      <c r="AA118" s="18" t="s">
        <v>11</v>
      </c>
      <c r="AB118" s="18"/>
      <c r="AC118" s="18"/>
      <c r="AD118" s="18"/>
    </row>
    <row r="119" spans="1:30" s="14" customFormat="1" x14ac:dyDescent="0.3">
      <c r="A119" s="13"/>
      <c r="B119" s="13" t="s">
        <v>2828</v>
      </c>
      <c r="C119" s="13" t="s">
        <v>2829</v>
      </c>
      <c r="D119" s="13" t="s">
        <v>556</v>
      </c>
      <c r="E119" s="35"/>
      <c r="F119" s="35"/>
      <c r="G119" s="35"/>
      <c r="H119" s="35"/>
      <c r="I119" s="4"/>
      <c r="J119" s="35"/>
      <c r="K119" s="4"/>
      <c r="L119" s="35"/>
      <c r="M119" s="4"/>
      <c r="N119" s="35"/>
      <c r="O119" s="4"/>
      <c r="P119" s="35"/>
      <c r="Q119" s="35"/>
      <c r="R119" s="35"/>
      <c r="S119" s="12"/>
      <c r="T119" s="12"/>
      <c r="U119" s="12"/>
      <c r="X119" s="18" t="s">
        <v>116</v>
      </c>
      <c r="Y119" s="18" t="s">
        <v>117</v>
      </c>
      <c r="Z119" s="18" t="s">
        <v>524</v>
      </c>
      <c r="AA119" s="18" t="s">
        <v>23</v>
      </c>
      <c r="AB119" s="18"/>
      <c r="AC119" s="18"/>
      <c r="AD119" s="18"/>
    </row>
    <row r="120" spans="1:30" s="14" customFormat="1" x14ac:dyDescent="0.3">
      <c r="A120" s="13"/>
      <c r="B120" s="13" t="s">
        <v>2831</v>
      </c>
      <c r="C120" s="13" t="s">
        <v>2818</v>
      </c>
      <c r="D120" s="13" t="s">
        <v>556</v>
      </c>
      <c r="E120" s="35"/>
      <c r="F120" s="35"/>
      <c r="G120" s="35"/>
      <c r="H120" s="35"/>
      <c r="I120" s="4"/>
      <c r="J120" s="35"/>
      <c r="K120" s="4"/>
      <c r="L120" s="35"/>
      <c r="M120" s="4"/>
      <c r="N120" s="35"/>
      <c r="O120" s="4"/>
      <c r="P120" s="35"/>
      <c r="Q120" s="35"/>
      <c r="R120" s="35"/>
      <c r="S120" s="12"/>
      <c r="T120" s="12"/>
      <c r="U120" s="12"/>
      <c r="X120" s="18" t="s">
        <v>118</v>
      </c>
      <c r="Y120" s="18" t="s">
        <v>119</v>
      </c>
      <c r="Z120" s="18" t="s">
        <v>524</v>
      </c>
      <c r="AA120" s="18" t="s">
        <v>39</v>
      </c>
      <c r="AB120" s="18"/>
      <c r="AC120" s="18"/>
      <c r="AD120" s="18"/>
    </row>
    <row r="121" spans="1:30" s="14" customFormat="1" x14ac:dyDescent="0.3">
      <c r="A121" s="11"/>
      <c r="B121" s="11" t="s">
        <v>2832</v>
      </c>
      <c r="C121" s="11" t="s">
        <v>4812</v>
      </c>
      <c r="D121" s="11" t="s">
        <v>556</v>
      </c>
      <c r="E121" s="3"/>
      <c r="F121" s="35"/>
      <c r="G121" s="3"/>
      <c r="H121" s="3"/>
      <c r="I121" s="5" t="str">
        <f>IF(AND(ISNUMBER(I122),ISNUMBER(I123),ISNUMBER(I124)), I122/(I123*I124), "")</f>
        <v/>
      </c>
      <c r="J121" s="3"/>
      <c r="K121" s="5" t="str">
        <f>IF(AND(ISNUMBER(K122),ISNUMBER(K123),ISNUMBER(K124)), K122/(K123*K124), "")</f>
        <v/>
      </c>
      <c r="L121" s="3"/>
      <c r="M121" s="5" t="str">
        <f>IF(AND(ISNUMBER(M122),ISNUMBER(M123),ISNUMBER(M124)), M122/(M123*M124), "")</f>
        <v/>
      </c>
      <c r="N121" s="3"/>
      <c r="O121" s="5" t="str">
        <f>IF(AND(ISNUMBER(O122),ISNUMBER(O123),ISNUMBER(O124)), O122/(O123*O124), "")</f>
        <v/>
      </c>
      <c r="P121" s="12"/>
      <c r="Q121" s="12"/>
      <c r="R121" s="12"/>
      <c r="S121" s="12"/>
      <c r="T121" s="12"/>
      <c r="U121" s="12"/>
      <c r="X121" s="18" t="s">
        <v>120</v>
      </c>
      <c r="Y121" s="18" t="s">
        <v>121</v>
      </c>
      <c r="Z121" s="18" t="s">
        <v>3758</v>
      </c>
      <c r="AA121" s="18" t="s">
        <v>23</v>
      </c>
      <c r="AB121" s="18"/>
      <c r="AC121" s="18"/>
      <c r="AD121" s="18"/>
    </row>
    <row r="122" spans="1:30" s="14" customFormat="1" x14ac:dyDescent="0.3">
      <c r="A122" s="13"/>
      <c r="B122" s="13" t="s">
        <v>2836</v>
      </c>
      <c r="C122" s="13" t="s">
        <v>2837</v>
      </c>
      <c r="D122" s="13" t="s">
        <v>556</v>
      </c>
      <c r="E122" s="35"/>
      <c r="F122" s="35"/>
      <c r="G122" s="35"/>
      <c r="H122" s="35"/>
      <c r="I122" s="4"/>
      <c r="J122" s="35"/>
      <c r="K122" s="4"/>
      <c r="L122" s="35"/>
      <c r="M122" s="4"/>
      <c r="N122" s="35"/>
      <c r="O122" s="4"/>
      <c r="P122" s="35"/>
      <c r="Q122" s="35"/>
      <c r="R122" s="35"/>
      <c r="S122" s="12"/>
      <c r="T122" s="12"/>
      <c r="U122" s="12"/>
      <c r="X122" s="18" t="s">
        <v>122</v>
      </c>
      <c r="Y122" s="18" t="s">
        <v>123</v>
      </c>
      <c r="Z122" s="18" t="s">
        <v>524</v>
      </c>
      <c r="AA122" s="18" t="s">
        <v>6</v>
      </c>
      <c r="AB122" s="18"/>
      <c r="AC122" s="18"/>
      <c r="AD122" s="18"/>
    </row>
    <row r="123" spans="1:30" s="14" customFormat="1" x14ac:dyDescent="0.3">
      <c r="A123" s="13"/>
      <c r="B123" s="13" t="s">
        <v>2840</v>
      </c>
      <c r="C123" s="13" t="s">
        <v>2841</v>
      </c>
      <c r="D123" s="13" t="s">
        <v>556</v>
      </c>
      <c r="E123" s="35"/>
      <c r="F123" s="35"/>
      <c r="G123" s="35"/>
      <c r="H123" s="35"/>
      <c r="I123" s="4"/>
      <c r="J123" s="35"/>
      <c r="K123" s="4"/>
      <c r="L123" s="35"/>
      <c r="M123" s="4"/>
      <c r="N123" s="35"/>
      <c r="O123" s="4"/>
      <c r="P123" s="35"/>
      <c r="Q123" s="35"/>
      <c r="R123" s="35"/>
      <c r="S123" s="12"/>
      <c r="T123" s="12"/>
      <c r="U123" s="12"/>
      <c r="X123" s="18" t="s">
        <v>124</v>
      </c>
      <c r="Y123" s="18" t="s">
        <v>125</v>
      </c>
      <c r="Z123" s="18" t="s">
        <v>525</v>
      </c>
      <c r="AA123" s="18" t="s">
        <v>11</v>
      </c>
      <c r="AB123" s="18"/>
      <c r="AC123" s="18"/>
      <c r="AD123" s="18"/>
    </row>
    <row r="124" spans="1:30" s="14" customFormat="1" x14ac:dyDescent="0.3">
      <c r="A124" s="13"/>
      <c r="B124" s="13" t="s">
        <v>2844</v>
      </c>
      <c r="C124" s="13" t="s">
        <v>2845</v>
      </c>
      <c r="D124" s="13" t="s">
        <v>556</v>
      </c>
      <c r="E124" s="35"/>
      <c r="F124" s="35"/>
      <c r="G124" s="35"/>
      <c r="H124" s="35"/>
      <c r="I124" s="4"/>
      <c r="J124" s="35"/>
      <c r="K124" s="4"/>
      <c r="L124" s="35"/>
      <c r="M124" s="4"/>
      <c r="N124" s="35"/>
      <c r="O124" s="4"/>
      <c r="P124" s="35"/>
      <c r="Q124" s="35"/>
      <c r="R124" s="35"/>
      <c r="S124" s="12"/>
      <c r="T124" s="12"/>
      <c r="U124" s="12"/>
      <c r="X124" s="18" t="s">
        <v>126</v>
      </c>
      <c r="Y124" s="18" t="s">
        <v>127</v>
      </c>
      <c r="Z124" s="18" t="s">
        <v>524</v>
      </c>
      <c r="AA124" s="18" t="s">
        <v>26</v>
      </c>
      <c r="AB124" s="18"/>
      <c r="AC124" s="18"/>
      <c r="AD124" s="18"/>
    </row>
    <row r="125" spans="1:30" s="14" customFormat="1" ht="28.8" x14ac:dyDescent="0.3">
      <c r="A125" s="11"/>
      <c r="B125" s="11" t="s">
        <v>2890</v>
      </c>
      <c r="C125" s="11" t="s">
        <v>4488</v>
      </c>
      <c r="D125" s="11" t="s">
        <v>556</v>
      </c>
      <c r="E125" s="3"/>
      <c r="F125" s="35"/>
      <c r="G125" s="3"/>
      <c r="H125" s="3"/>
      <c r="I125" s="5" t="str">
        <f>IF(AND(ISNUMBER(I126),ISNUMBER(I127)), I126/I127, "")</f>
        <v/>
      </c>
      <c r="J125" s="3"/>
      <c r="K125" s="5" t="str">
        <f>IF(AND(ISNUMBER(K126),ISNUMBER(K127)), K126/K127, "")</f>
        <v/>
      </c>
      <c r="L125" s="3"/>
      <c r="M125" s="5" t="str">
        <f>IF(AND(ISNUMBER(M126),ISNUMBER(M127)), M126/M127, "")</f>
        <v/>
      </c>
      <c r="N125" s="3"/>
      <c r="O125" s="5" t="str">
        <f>IF(AND(ISNUMBER(O126),ISNUMBER(O127)), O126/O127, "")</f>
        <v/>
      </c>
      <c r="P125" s="12"/>
      <c r="Q125" s="12"/>
      <c r="R125" s="12"/>
      <c r="S125" s="12"/>
      <c r="T125" s="12"/>
      <c r="U125" s="12"/>
      <c r="X125" s="18" t="s">
        <v>128</v>
      </c>
      <c r="Y125" s="18" t="s">
        <v>129</v>
      </c>
      <c r="Z125" s="18" t="s">
        <v>525</v>
      </c>
      <c r="AA125" s="18" t="s">
        <v>11</v>
      </c>
      <c r="AB125" s="18"/>
      <c r="AC125" s="18"/>
      <c r="AD125" s="18"/>
    </row>
    <row r="126" spans="1:30" s="14" customFormat="1" x14ac:dyDescent="0.3">
      <c r="A126" s="13"/>
      <c r="B126" s="13" t="s">
        <v>2898</v>
      </c>
      <c r="C126" s="13" t="s">
        <v>2899</v>
      </c>
      <c r="D126" s="13" t="s">
        <v>556</v>
      </c>
      <c r="E126" s="35"/>
      <c r="F126" s="35"/>
      <c r="G126" s="35"/>
      <c r="H126" s="35"/>
      <c r="I126" s="4"/>
      <c r="J126" s="35"/>
      <c r="K126" s="4"/>
      <c r="L126" s="35"/>
      <c r="M126" s="4"/>
      <c r="N126" s="35"/>
      <c r="O126" s="4"/>
      <c r="P126" s="35"/>
      <c r="Q126" s="35"/>
      <c r="R126" s="35"/>
      <c r="S126" s="12"/>
      <c r="T126" s="12"/>
      <c r="U126" s="12"/>
      <c r="X126" s="18" t="s">
        <v>130</v>
      </c>
      <c r="Y126" s="18" t="s">
        <v>131</v>
      </c>
      <c r="Z126" s="18" t="s">
        <v>524</v>
      </c>
      <c r="AA126" s="18" t="s">
        <v>11</v>
      </c>
      <c r="AB126" s="18"/>
      <c r="AC126" s="18"/>
      <c r="AD126" s="18"/>
    </row>
    <row r="127" spans="1:30" s="14" customFormat="1" x14ac:dyDescent="0.3">
      <c r="A127" s="13"/>
      <c r="B127" s="13" t="s">
        <v>2904</v>
      </c>
      <c r="C127" s="13" t="s">
        <v>2905</v>
      </c>
      <c r="D127" s="13" t="s">
        <v>556</v>
      </c>
      <c r="E127" s="35"/>
      <c r="F127" s="35"/>
      <c r="G127" s="35"/>
      <c r="H127" s="35"/>
      <c r="I127" s="4"/>
      <c r="J127" s="35"/>
      <c r="K127" s="4"/>
      <c r="L127" s="35"/>
      <c r="M127" s="4"/>
      <c r="N127" s="35"/>
      <c r="O127" s="4"/>
      <c r="P127" s="35"/>
      <c r="Q127" s="35"/>
      <c r="R127" s="35"/>
      <c r="S127" s="12"/>
      <c r="T127" s="12"/>
      <c r="U127" s="12"/>
      <c r="X127" s="18" t="s">
        <v>132</v>
      </c>
      <c r="Y127" s="18" t="s">
        <v>133</v>
      </c>
      <c r="Z127" s="18" t="s">
        <v>524</v>
      </c>
      <c r="AA127" s="18" t="s">
        <v>11</v>
      </c>
      <c r="AB127" s="18"/>
      <c r="AC127" s="18"/>
      <c r="AD127" s="18"/>
    </row>
    <row r="128" spans="1:30" s="14" customFormat="1" x14ac:dyDescent="0.3">
      <c r="A128" s="11"/>
      <c r="B128" s="11" t="s">
        <v>3027</v>
      </c>
      <c r="C128" s="11" t="s">
        <v>3028</v>
      </c>
      <c r="D128" s="11" t="s">
        <v>556</v>
      </c>
      <c r="E128" s="3"/>
      <c r="F128" s="35"/>
      <c r="G128" s="3"/>
      <c r="H128" s="3"/>
      <c r="I128" s="5" t="str">
        <f>IF(ISNUMBER(I129), I129, "")</f>
        <v/>
      </c>
      <c r="J128" s="3"/>
      <c r="K128" s="5" t="str">
        <f>IF(ISNUMBER(K129), K129, "")</f>
        <v/>
      </c>
      <c r="L128" s="3"/>
      <c r="M128" s="5" t="str">
        <f>IF(ISNUMBER(M129), M129, "")</f>
        <v/>
      </c>
      <c r="N128" s="3"/>
      <c r="O128" s="5" t="str">
        <f>IF(ISNUMBER(O129), O129, "")</f>
        <v/>
      </c>
      <c r="P128" s="12"/>
      <c r="Q128" s="12"/>
      <c r="R128" s="12"/>
      <c r="S128" s="12"/>
      <c r="T128" s="12"/>
      <c r="U128" s="12"/>
      <c r="X128" s="18" t="s">
        <v>134</v>
      </c>
      <c r="Y128" s="18" t="s">
        <v>135</v>
      </c>
      <c r="Z128" s="18" t="s">
        <v>524</v>
      </c>
      <c r="AA128" s="18" t="s">
        <v>16</v>
      </c>
      <c r="AB128" s="18"/>
      <c r="AC128" s="18"/>
      <c r="AD128" s="18"/>
    </row>
    <row r="129" spans="1:30" s="14" customFormat="1" ht="28.8" x14ac:dyDescent="0.3">
      <c r="A129" s="13"/>
      <c r="B129" s="13" t="s">
        <v>3036</v>
      </c>
      <c r="C129" s="13" t="s">
        <v>3032</v>
      </c>
      <c r="D129" s="13" t="s">
        <v>556</v>
      </c>
      <c r="E129" s="35"/>
      <c r="F129" s="35"/>
      <c r="G129" s="35"/>
      <c r="H129" s="35"/>
      <c r="I129" s="4"/>
      <c r="J129" s="35"/>
      <c r="K129" s="4"/>
      <c r="L129" s="35"/>
      <c r="M129" s="4"/>
      <c r="N129" s="35"/>
      <c r="O129" s="4"/>
      <c r="P129" s="35"/>
      <c r="Q129" s="35"/>
      <c r="R129" s="35"/>
      <c r="S129" s="12"/>
      <c r="T129" s="12"/>
      <c r="U129" s="12"/>
      <c r="X129" s="18" t="s">
        <v>136</v>
      </c>
      <c r="Y129" s="18" t="s">
        <v>137</v>
      </c>
      <c r="Z129" s="18" t="s">
        <v>524</v>
      </c>
      <c r="AA129" s="18" t="s">
        <v>16</v>
      </c>
      <c r="AB129" s="18"/>
      <c r="AC129" s="18"/>
      <c r="AD129" s="18"/>
    </row>
    <row r="130" spans="1:30" s="14" customFormat="1" x14ac:dyDescent="0.3">
      <c r="A130" s="11"/>
      <c r="B130" s="11" t="s">
        <v>3086</v>
      </c>
      <c r="C130" s="11" t="s">
        <v>3087</v>
      </c>
      <c r="D130" s="11" t="s">
        <v>556</v>
      </c>
      <c r="E130" s="3"/>
      <c r="F130" s="35"/>
      <c r="G130" s="3"/>
      <c r="H130" s="3"/>
      <c r="I130" s="5" t="str">
        <f t="shared" ref="I130" si="22">IF(AND(ISNUMBER(I131),ISNUMBER(I132)), I131/I132, "")</f>
        <v/>
      </c>
      <c r="J130" s="3"/>
      <c r="K130" s="5" t="str">
        <f t="shared" ref="K130" si="23">IF(AND(ISNUMBER(K131),ISNUMBER(K132)), K131/K132, "")</f>
        <v/>
      </c>
      <c r="L130" s="3"/>
      <c r="M130" s="5" t="str">
        <f t="shared" ref="M130" si="24">IF(AND(ISNUMBER(M131),ISNUMBER(M132)), M131/M132, "")</f>
        <v/>
      </c>
      <c r="N130" s="3"/>
      <c r="O130" s="5" t="str">
        <f t="shared" ref="O130" si="25">IF(AND(ISNUMBER(O131),ISNUMBER(O132)), O131/O132, "")</f>
        <v/>
      </c>
      <c r="P130" s="12"/>
      <c r="Q130" s="12"/>
      <c r="R130" s="12"/>
      <c r="S130" s="12"/>
      <c r="T130" s="12"/>
      <c r="U130" s="12"/>
      <c r="X130" s="18" t="s">
        <v>138</v>
      </c>
      <c r="Y130" s="18" t="s">
        <v>139</v>
      </c>
      <c r="Z130" s="18" t="s">
        <v>3758</v>
      </c>
      <c r="AA130" s="18" t="s">
        <v>39</v>
      </c>
      <c r="AB130" s="18"/>
      <c r="AC130" s="18"/>
      <c r="AD130" s="18"/>
    </row>
    <row r="131" spans="1:30" s="14" customFormat="1" x14ac:dyDescent="0.3">
      <c r="A131" s="13"/>
      <c r="B131" s="13" t="s">
        <v>3092</v>
      </c>
      <c r="C131" s="13" t="s">
        <v>3093</v>
      </c>
      <c r="D131" s="13" t="s">
        <v>556</v>
      </c>
      <c r="E131" s="35"/>
      <c r="F131" s="35"/>
      <c r="G131" s="35"/>
      <c r="H131" s="35"/>
      <c r="I131" s="4"/>
      <c r="J131" s="35"/>
      <c r="K131" s="4"/>
      <c r="L131" s="35"/>
      <c r="M131" s="4"/>
      <c r="N131" s="35"/>
      <c r="O131" s="4"/>
      <c r="P131" s="35"/>
      <c r="Q131" s="35"/>
      <c r="R131" s="35"/>
      <c r="S131" s="12"/>
      <c r="T131" s="12"/>
      <c r="U131" s="12"/>
      <c r="X131" s="18" t="s">
        <v>140</v>
      </c>
      <c r="Y131" s="18" t="s">
        <v>141</v>
      </c>
      <c r="Z131" s="18" t="s">
        <v>525</v>
      </c>
      <c r="AA131" s="18" t="s">
        <v>16</v>
      </c>
      <c r="AB131" s="18"/>
      <c r="AC131" s="18"/>
      <c r="AD131" s="18"/>
    </row>
    <row r="132" spans="1:30" s="14" customFormat="1" x14ac:dyDescent="0.3">
      <c r="A132" s="13"/>
      <c r="B132" s="13" t="s">
        <v>3096</v>
      </c>
      <c r="C132" s="13" t="s">
        <v>3097</v>
      </c>
      <c r="D132" s="13" t="s">
        <v>556</v>
      </c>
      <c r="E132" s="35"/>
      <c r="F132" s="35"/>
      <c r="G132" s="35"/>
      <c r="H132" s="35"/>
      <c r="I132" s="4"/>
      <c r="J132" s="35"/>
      <c r="K132" s="4"/>
      <c r="L132" s="35"/>
      <c r="M132" s="4"/>
      <c r="N132" s="35"/>
      <c r="O132" s="4"/>
      <c r="P132" s="35"/>
      <c r="Q132" s="35"/>
      <c r="R132" s="35"/>
      <c r="S132" s="12"/>
      <c r="T132" s="12"/>
      <c r="U132" s="12"/>
      <c r="X132" s="18" t="s">
        <v>142</v>
      </c>
      <c r="Y132" s="18" t="s">
        <v>143</v>
      </c>
      <c r="Z132" s="18" t="s">
        <v>524</v>
      </c>
      <c r="AA132" s="18" t="s">
        <v>6</v>
      </c>
      <c r="AB132" s="18"/>
      <c r="AC132" s="18"/>
      <c r="AD132" s="18"/>
    </row>
    <row r="133" spans="1:30" s="14" customFormat="1" x14ac:dyDescent="0.3">
      <c r="A133" s="11"/>
      <c r="B133" s="11" t="s">
        <v>3099</v>
      </c>
      <c r="C133" s="11" t="s">
        <v>3100</v>
      </c>
      <c r="D133" s="11" t="s">
        <v>556</v>
      </c>
      <c r="E133" s="3"/>
      <c r="F133" s="35"/>
      <c r="G133" s="3"/>
      <c r="H133" s="3"/>
      <c r="I133" s="5" t="str">
        <f t="shared" ref="I133" si="26">IF(AND(ISNUMBER(I134),ISNUMBER(I135)), I134/I135, "")</f>
        <v/>
      </c>
      <c r="J133" s="3"/>
      <c r="K133" s="5" t="str">
        <f t="shared" ref="K133" si="27">IF(AND(ISNUMBER(K134),ISNUMBER(K135)), K134/K135, "")</f>
        <v/>
      </c>
      <c r="L133" s="3"/>
      <c r="M133" s="5" t="str">
        <f t="shared" ref="M133" si="28">IF(AND(ISNUMBER(M134),ISNUMBER(M135)), M134/M135, "")</f>
        <v/>
      </c>
      <c r="N133" s="3"/>
      <c r="O133" s="5" t="str">
        <f t="shared" ref="O133" si="29">IF(AND(ISNUMBER(O134),ISNUMBER(O135)), O134/O135, "")</f>
        <v/>
      </c>
      <c r="P133" s="12"/>
      <c r="Q133" s="12"/>
      <c r="R133" s="12"/>
      <c r="S133" s="12"/>
      <c r="T133" s="12"/>
      <c r="U133" s="12"/>
      <c r="X133" s="18" t="s">
        <v>144</v>
      </c>
      <c r="Y133" s="18" t="s">
        <v>145</v>
      </c>
      <c r="Z133" s="18" t="s">
        <v>525</v>
      </c>
      <c r="AA133" s="18" t="s">
        <v>6</v>
      </c>
      <c r="AB133" s="18"/>
      <c r="AC133" s="18"/>
      <c r="AD133" s="18"/>
    </row>
    <row r="134" spans="1:30" s="14" customFormat="1" x14ac:dyDescent="0.3">
      <c r="A134" s="13"/>
      <c r="B134" s="13" t="s">
        <v>3105</v>
      </c>
      <c r="C134" s="13" t="s">
        <v>3106</v>
      </c>
      <c r="D134" s="13" t="s">
        <v>556</v>
      </c>
      <c r="E134" s="35"/>
      <c r="F134" s="35"/>
      <c r="G134" s="35"/>
      <c r="H134" s="35"/>
      <c r="I134" s="4"/>
      <c r="J134" s="35"/>
      <c r="K134" s="4"/>
      <c r="L134" s="35"/>
      <c r="M134" s="4"/>
      <c r="N134" s="35"/>
      <c r="O134" s="4"/>
      <c r="P134" s="35"/>
      <c r="Q134" s="35"/>
      <c r="R134" s="35"/>
      <c r="S134" s="12"/>
      <c r="T134" s="12"/>
      <c r="U134" s="12"/>
      <c r="X134" s="18" t="s">
        <v>146</v>
      </c>
      <c r="Y134" s="18" t="s">
        <v>147</v>
      </c>
      <c r="Z134" s="18" t="s">
        <v>524</v>
      </c>
      <c r="AA134" s="18" t="s">
        <v>11</v>
      </c>
      <c r="AB134" s="18"/>
      <c r="AC134" s="18"/>
      <c r="AD134" s="18"/>
    </row>
    <row r="135" spans="1:30" s="14" customFormat="1" x14ac:dyDescent="0.3">
      <c r="A135" s="13"/>
      <c r="B135" s="13" t="s">
        <v>3108</v>
      </c>
      <c r="C135" s="13" t="s">
        <v>3109</v>
      </c>
      <c r="D135" s="13" t="s">
        <v>556</v>
      </c>
      <c r="E135" s="35"/>
      <c r="F135" s="35"/>
      <c r="G135" s="35"/>
      <c r="H135" s="35"/>
      <c r="I135" s="4"/>
      <c r="J135" s="35"/>
      <c r="K135" s="4"/>
      <c r="L135" s="35"/>
      <c r="M135" s="4"/>
      <c r="N135" s="35"/>
      <c r="O135" s="4"/>
      <c r="P135" s="35"/>
      <c r="Q135" s="35"/>
      <c r="R135" s="35"/>
      <c r="S135" s="12"/>
      <c r="T135" s="12"/>
      <c r="U135" s="12"/>
      <c r="X135" s="18" t="s">
        <v>148</v>
      </c>
      <c r="Y135" s="18" t="s">
        <v>149</v>
      </c>
      <c r="Z135" s="18" t="s">
        <v>524</v>
      </c>
      <c r="AA135" s="18" t="s">
        <v>39</v>
      </c>
      <c r="AB135" s="18"/>
      <c r="AC135" s="18"/>
      <c r="AD135" s="18"/>
    </row>
    <row r="136" spans="1:30" s="14" customFormat="1" x14ac:dyDescent="0.3">
      <c r="A136" s="11"/>
      <c r="B136" s="11" t="s">
        <v>3111</v>
      </c>
      <c r="C136" s="11" t="s">
        <v>3112</v>
      </c>
      <c r="D136" s="11" t="s">
        <v>556</v>
      </c>
      <c r="E136" s="3"/>
      <c r="F136" s="35"/>
      <c r="G136" s="3"/>
      <c r="H136" s="3"/>
      <c r="I136" s="5" t="str">
        <f t="shared" ref="I136" si="30">IF(AND(ISNUMBER(I137),ISNUMBER(I138)), I137/I138, "")</f>
        <v/>
      </c>
      <c r="J136" s="3"/>
      <c r="K136" s="5" t="str">
        <f t="shared" ref="K136" si="31">IF(AND(ISNUMBER(K137),ISNUMBER(K138)), K137/K138, "")</f>
        <v/>
      </c>
      <c r="L136" s="3"/>
      <c r="M136" s="5" t="str">
        <f t="shared" ref="M136" si="32">IF(AND(ISNUMBER(M137),ISNUMBER(M138)), M137/M138, "")</f>
        <v/>
      </c>
      <c r="N136" s="3"/>
      <c r="O136" s="5" t="str">
        <f t="shared" ref="O136" si="33">IF(AND(ISNUMBER(O137),ISNUMBER(O138)), O137/O138, "")</f>
        <v/>
      </c>
      <c r="P136" s="12"/>
      <c r="Q136" s="12"/>
      <c r="R136" s="12"/>
      <c r="S136" s="12"/>
      <c r="T136" s="12"/>
      <c r="U136" s="12"/>
      <c r="X136" s="18" t="s">
        <v>150</v>
      </c>
      <c r="Y136" s="18" t="s">
        <v>151</v>
      </c>
      <c r="Z136" s="18" t="s">
        <v>524</v>
      </c>
      <c r="AA136" s="18" t="s">
        <v>6</v>
      </c>
      <c r="AB136" s="18"/>
      <c r="AC136" s="18"/>
      <c r="AD136" s="18"/>
    </row>
    <row r="137" spans="1:30" s="14" customFormat="1" x14ac:dyDescent="0.3">
      <c r="A137" s="13"/>
      <c r="B137" s="13" t="s">
        <v>3116</v>
      </c>
      <c r="C137" s="13" t="s">
        <v>3117</v>
      </c>
      <c r="D137" s="13" t="s">
        <v>556</v>
      </c>
      <c r="E137" s="35"/>
      <c r="F137" s="35"/>
      <c r="G137" s="35"/>
      <c r="H137" s="35"/>
      <c r="I137" s="4"/>
      <c r="J137" s="35"/>
      <c r="K137" s="4"/>
      <c r="L137" s="35"/>
      <c r="M137" s="4"/>
      <c r="N137" s="35"/>
      <c r="O137" s="4"/>
      <c r="P137" s="35"/>
      <c r="Q137" s="35"/>
      <c r="R137" s="35"/>
      <c r="S137" s="12"/>
      <c r="T137" s="12"/>
      <c r="U137" s="12"/>
      <c r="X137" s="18" t="s">
        <v>152</v>
      </c>
      <c r="Y137" s="18" t="s">
        <v>153</v>
      </c>
      <c r="Z137" s="18" t="s">
        <v>524</v>
      </c>
      <c r="AA137" s="18" t="s">
        <v>26</v>
      </c>
      <c r="AB137" s="18"/>
      <c r="AC137" s="18"/>
      <c r="AD137" s="18"/>
    </row>
    <row r="138" spans="1:30" s="14" customFormat="1" x14ac:dyDescent="0.3">
      <c r="A138" s="13"/>
      <c r="B138" s="13" t="s">
        <v>3119</v>
      </c>
      <c r="C138" s="13" t="s">
        <v>3120</v>
      </c>
      <c r="D138" s="13" t="s">
        <v>556</v>
      </c>
      <c r="E138" s="35"/>
      <c r="F138" s="35"/>
      <c r="G138" s="35"/>
      <c r="H138" s="35"/>
      <c r="I138" s="4"/>
      <c r="J138" s="35"/>
      <c r="K138" s="4"/>
      <c r="L138" s="35"/>
      <c r="M138" s="4"/>
      <c r="N138" s="35"/>
      <c r="O138" s="4"/>
      <c r="P138" s="35"/>
      <c r="Q138" s="35"/>
      <c r="R138" s="35"/>
      <c r="S138" s="12"/>
      <c r="T138" s="12"/>
      <c r="U138" s="12"/>
      <c r="X138" s="18" t="s">
        <v>154</v>
      </c>
      <c r="Y138" s="18" t="s">
        <v>155</v>
      </c>
      <c r="Z138" s="18" t="s">
        <v>524</v>
      </c>
      <c r="AA138" s="18" t="s">
        <v>6</v>
      </c>
      <c r="AB138" s="18"/>
      <c r="AC138" s="18"/>
      <c r="AD138" s="18"/>
    </row>
    <row r="139" spans="1:30" s="14" customFormat="1" ht="28.8" x14ac:dyDescent="0.3">
      <c r="A139" s="11"/>
      <c r="B139" s="11" t="s">
        <v>3122</v>
      </c>
      <c r="C139" s="11" t="s">
        <v>3123</v>
      </c>
      <c r="D139" s="11" t="s">
        <v>556</v>
      </c>
      <c r="E139" s="3"/>
      <c r="F139" s="35"/>
      <c r="G139" s="3"/>
      <c r="H139" s="3"/>
      <c r="I139" s="5" t="str">
        <f>IF(AND(ISNUMBER(I140),ISNUMBER(I141),ISNUMBER(I142)), (I140+I141)/I142, "")</f>
        <v/>
      </c>
      <c r="J139" s="3"/>
      <c r="K139" s="5" t="str">
        <f>IF(AND(ISNUMBER(K140),ISNUMBER(K141),ISNUMBER(K142)), (K140+K141)/K142, "")</f>
        <v/>
      </c>
      <c r="L139" s="3"/>
      <c r="M139" s="5" t="str">
        <f>IF(AND(ISNUMBER(M140),ISNUMBER(M141),ISNUMBER(M142)), (M140+M141)/M142, "")</f>
        <v/>
      </c>
      <c r="N139" s="3"/>
      <c r="O139" s="5" t="str">
        <f>IF(AND(ISNUMBER(O140),ISNUMBER(O141),ISNUMBER(O142)), (O140+O141)/O142, "")</f>
        <v/>
      </c>
      <c r="P139" s="12"/>
      <c r="Q139" s="12"/>
      <c r="R139" s="12"/>
      <c r="S139" s="12"/>
      <c r="T139" s="12"/>
      <c r="U139" s="12"/>
      <c r="X139" s="18" t="s">
        <v>156</v>
      </c>
      <c r="Y139" s="18" t="s">
        <v>157</v>
      </c>
      <c r="Z139" s="18" t="s">
        <v>524</v>
      </c>
      <c r="AA139" s="18" t="s">
        <v>6</v>
      </c>
      <c r="AB139" s="18"/>
      <c r="AC139" s="18"/>
      <c r="AD139" s="18"/>
    </row>
    <row r="140" spans="1:30" s="14" customFormat="1" x14ac:dyDescent="0.3">
      <c r="A140" s="13"/>
      <c r="B140" s="13" t="s">
        <v>3128</v>
      </c>
      <c r="C140" s="13" t="s">
        <v>3129</v>
      </c>
      <c r="D140" s="13" t="s">
        <v>556</v>
      </c>
      <c r="E140" s="35"/>
      <c r="F140" s="35"/>
      <c r="G140" s="35"/>
      <c r="H140" s="35"/>
      <c r="I140" s="4"/>
      <c r="J140" s="35"/>
      <c r="K140" s="4"/>
      <c r="L140" s="35"/>
      <c r="M140" s="4"/>
      <c r="N140" s="35"/>
      <c r="O140" s="4"/>
      <c r="P140" s="35"/>
      <c r="Q140" s="35"/>
      <c r="R140" s="35"/>
      <c r="S140" s="12"/>
      <c r="T140" s="12"/>
      <c r="U140" s="12"/>
      <c r="X140" s="18" t="s">
        <v>158</v>
      </c>
      <c r="Y140" s="18" t="s">
        <v>159</v>
      </c>
      <c r="Z140" s="18" t="s">
        <v>524</v>
      </c>
      <c r="AA140" s="18" t="s">
        <v>6</v>
      </c>
      <c r="AB140" s="18"/>
      <c r="AC140" s="18"/>
      <c r="AD140" s="18"/>
    </row>
    <row r="141" spans="1:30" s="14" customFormat="1" x14ac:dyDescent="0.3">
      <c r="A141" s="13"/>
      <c r="B141" s="13" t="s">
        <v>3132</v>
      </c>
      <c r="C141" s="13" t="s">
        <v>3133</v>
      </c>
      <c r="D141" s="13" t="s">
        <v>556</v>
      </c>
      <c r="E141" s="35"/>
      <c r="F141" s="35"/>
      <c r="G141" s="35"/>
      <c r="H141" s="35"/>
      <c r="I141" s="4"/>
      <c r="J141" s="35"/>
      <c r="K141" s="4"/>
      <c r="L141" s="35"/>
      <c r="M141" s="4"/>
      <c r="N141" s="35"/>
      <c r="O141" s="4"/>
      <c r="P141" s="35"/>
      <c r="Q141" s="35"/>
      <c r="R141" s="35"/>
      <c r="S141" s="12"/>
      <c r="T141" s="12"/>
      <c r="U141" s="12"/>
      <c r="X141" s="18" t="s">
        <v>160</v>
      </c>
      <c r="Y141" s="18" t="s">
        <v>161</v>
      </c>
      <c r="Z141" s="18" t="s">
        <v>524</v>
      </c>
      <c r="AA141" s="18" t="s">
        <v>39</v>
      </c>
      <c r="AB141" s="18"/>
      <c r="AC141" s="18"/>
      <c r="AD141" s="18"/>
    </row>
    <row r="142" spans="1:30" s="14" customFormat="1" x14ac:dyDescent="0.3">
      <c r="A142" s="13"/>
      <c r="B142" s="13" t="s">
        <v>3136</v>
      </c>
      <c r="C142" s="13" t="s">
        <v>3137</v>
      </c>
      <c r="D142" s="13" t="s">
        <v>556</v>
      </c>
      <c r="E142" s="35"/>
      <c r="F142" s="35"/>
      <c r="G142" s="35"/>
      <c r="H142" s="35"/>
      <c r="I142" s="4"/>
      <c r="J142" s="35"/>
      <c r="K142" s="4"/>
      <c r="L142" s="35"/>
      <c r="M142" s="4"/>
      <c r="N142" s="35"/>
      <c r="O142" s="4"/>
      <c r="P142" s="35"/>
      <c r="Q142" s="35"/>
      <c r="R142" s="35"/>
      <c r="S142" s="12"/>
      <c r="T142" s="12"/>
      <c r="U142" s="12"/>
      <c r="X142" s="18" t="s">
        <v>162</v>
      </c>
      <c r="Y142" s="18" t="s">
        <v>163</v>
      </c>
      <c r="Z142" s="18" t="s">
        <v>524</v>
      </c>
      <c r="AA142" s="18" t="s">
        <v>6</v>
      </c>
      <c r="AB142" s="18"/>
      <c r="AC142" s="18"/>
      <c r="AD142" s="18"/>
    </row>
    <row r="143" spans="1:30" s="14" customFormat="1" x14ac:dyDescent="0.3">
      <c r="A143" s="11"/>
      <c r="B143" s="11" t="s">
        <v>3153</v>
      </c>
      <c r="C143" s="11" t="s">
        <v>3154</v>
      </c>
      <c r="D143" s="11" t="s">
        <v>556</v>
      </c>
      <c r="E143" s="3"/>
      <c r="F143" s="35"/>
      <c r="G143" s="3"/>
      <c r="H143" s="3"/>
      <c r="I143" s="5" t="str">
        <f>IF(ISNUMBER(I144), I144, "")</f>
        <v/>
      </c>
      <c r="J143" s="3"/>
      <c r="K143" s="5" t="str">
        <f>IF(ISNUMBER(K144), K144, "")</f>
        <v/>
      </c>
      <c r="L143" s="3"/>
      <c r="M143" s="5" t="str">
        <f>IF(ISNUMBER(M144), M144, "")</f>
        <v/>
      </c>
      <c r="N143" s="3"/>
      <c r="O143" s="5" t="str">
        <f>IF(ISNUMBER(O144), O144, "")</f>
        <v/>
      </c>
      <c r="P143" s="12"/>
      <c r="Q143" s="12"/>
      <c r="R143" s="12"/>
      <c r="S143" s="12"/>
      <c r="T143" s="12"/>
      <c r="U143" s="12"/>
      <c r="X143" s="18" t="s">
        <v>164</v>
      </c>
      <c r="Y143" s="18" t="s">
        <v>165</v>
      </c>
      <c r="Z143" s="18" t="s">
        <v>525</v>
      </c>
      <c r="AA143" s="18" t="s">
        <v>11</v>
      </c>
      <c r="AB143" s="18"/>
      <c r="AC143" s="18"/>
      <c r="AD143" s="18"/>
    </row>
    <row r="144" spans="1:30" s="14" customFormat="1" x14ac:dyDescent="0.3">
      <c r="A144" s="13"/>
      <c r="B144" s="13" t="s">
        <v>3159</v>
      </c>
      <c r="C144" s="13" t="s">
        <v>3160</v>
      </c>
      <c r="D144" s="13" t="s">
        <v>556</v>
      </c>
      <c r="E144" s="35"/>
      <c r="F144" s="35"/>
      <c r="G144" s="35"/>
      <c r="H144" s="35"/>
      <c r="I144" s="4"/>
      <c r="J144" s="35"/>
      <c r="K144" s="4"/>
      <c r="L144" s="35"/>
      <c r="M144" s="4"/>
      <c r="N144" s="35"/>
      <c r="O144" s="4"/>
      <c r="P144" s="35"/>
      <c r="Q144" s="35"/>
      <c r="R144" s="35"/>
      <c r="S144" s="12"/>
      <c r="T144" s="12"/>
      <c r="U144" s="12"/>
      <c r="X144" s="18" t="s">
        <v>166</v>
      </c>
      <c r="Y144" s="18" t="s">
        <v>167</v>
      </c>
      <c r="Z144" s="18" t="s">
        <v>3758</v>
      </c>
      <c r="AA144" s="18" t="s">
        <v>16</v>
      </c>
      <c r="AB144" s="18"/>
      <c r="AC144" s="18"/>
      <c r="AD144" s="18"/>
    </row>
    <row r="145" spans="1:30" s="14" customFormat="1" x14ac:dyDescent="0.3">
      <c r="A145" s="11"/>
      <c r="B145" s="11" t="s">
        <v>3240</v>
      </c>
      <c r="C145" s="11" t="s">
        <v>3241</v>
      </c>
      <c r="D145" s="11" t="s">
        <v>556</v>
      </c>
      <c r="E145" s="3"/>
      <c r="F145" s="35"/>
      <c r="G145" s="3"/>
      <c r="H145" s="3"/>
      <c r="I145" s="5" t="str">
        <f>IF(AND(ISNUMBER(I146),ISNUMBER(I147),ISNUMBER(I148),ISNUMBER(I149),ISNUMBER(I150)), (I146-I147-I148+I149)/I150, "")</f>
        <v/>
      </c>
      <c r="J145" s="3"/>
      <c r="K145" s="5" t="str">
        <f>IF(AND(ISNUMBER(K146),ISNUMBER(K147),ISNUMBER(K148),ISNUMBER(K149),ISNUMBER(K150)), (K146-K147-K148+K149)/K150, "")</f>
        <v/>
      </c>
      <c r="L145" s="3"/>
      <c r="M145" s="5" t="str">
        <f>IF(AND(ISNUMBER(M146),ISNUMBER(M147),ISNUMBER(M148),ISNUMBER(M149),ISNUMBER(M150)), (M146-M147-M148+M149)/M150, "")</f>
        <v/>
      </c>
      <c r="N145" s="3"/>
      <c r="O145" s="5" t="str">
        <f>IF(AND(ISNUMBER(O146),ISNUMBER(O147),ISNUMBER(O148),ISNUMBER(O149),ISNUMBER(O150)), (O146-O147-O148+O149)/O150, "")</f>
        <v/>
      </c>
      <c r="P145" s="12"/>
      <c r="Q145" s="12"/>
      <c r="R145" s="12"/>
      <c r="S145" s="12"/>
      <c r="T145" s="12"/>
      <c r="U145" s="12"/>
      <c r="X145" s="18" t="s">
        <v>168</v>
      </c>
      <c r="Y145" s="18" t="s">
        <v>169</v>
      </c>
      <c r="Z145" s="18" t="s">
        <v>524</v>
      </c>
      <c r="AA145" s="18" t="s">
        <v>26</v>
      </c>
      <c r="AB145" s="18"/>
      <c r="AC145" s="18"/>
      <c r="AD145" s="18"/>
    </row>
    <row r="146" spans="1:30" s="14" customFormat="1" x14ac:dyDescent="0.3">
      <c r="A146" s="13"/>
      <c r="B146" s="13" t="s">
        <v>3247</v>
      </c>
      <c r="C146" s="13" t="s">
        <v>3248</v>
      </c>
      <c r="D146" s="13" t="s">
        <v>556</v>
      </c>
      <c r="E146" s="35"/>
      <c r="F146" s="35"/>
      <c r="G146" s="35"/>
      <c r="H146" s="35"/>
      <c r="I146" s="4"/>
      <c r="J146" s="35"/>
      <c r="K146" s="4"/>
      <c r="L146" s="35"/>
      <c r="M146" s="4"/>
      <c r="N146" s="35"/>
      <c r="O146" s="4"/>
      <c r="P146" s="35"/>
      <c r="Q146" s="35"/>
      <c r="R146" s="35"/>
      <c r="S146" s="12"/>
      <c r="T146" s="12"/>
      <c r="U146" s="12"/>
      <c r="X146" s="18" t="s">
        <v>170</v>
      </c>
      <c r="Y146" s="18" t="s">
        <v>171</v>
      </c>
      <c r="Z146" s="18" t="s">
        <v>524</v>
      </c>
      <c r="AA146" s="18" t="s">
        <v>62</v>
      </c>
      <c r="AB146" s="18"/>
      <c r="AC146" s="18"/>
      <c r="AD146" s="18"/>
    </row>
    <row r="147" spans="1:30" s="14" customFormat="1" x14ac:dyDescent="0.3">
      <c r="A147" s="13"/>
      <c r="B147" s="13" t="s">
        <v>3250</v>
      </c>
      <c r="C147" s="13" t="s">
        <v>3251</v>
      </c>
      <c r="D147" s="13" t="s">
        <v>556</v>
      </c>
      <c r="E147" s="35"/>
      <c r="F147" s="35"/>
      <c r="G147" s="35"/>
      <c r="H147" s="35"/>
      <c r="I147" s="4"/>
      <c r="J147" s="35"/>
      <c r="K147" s="4"/>
      <c r="L147" s="35"/>
      <c r="M147" s="4"/>
      <c r="N147" s="35"/>
      <c r="O147" s="4"/>
      <c r="P147" s="35"/>
      <c r="Q147" s="35"/>
      <c r="R147" s="35"/>
      <c r="S147" s="12"/>
      <c r="T147" s="12"/>
      <c r="U147" s="12"/>
      <c r="X147" s="18" t="s">
        <v>172</v>
      </c>
      <c r="Y147" s="18" t="s">
        <v>173</v>
      </c>
      <c r="Z147" s="18" t="s">
        <v>524</v>
      </c>
      <c r="AA147" s="18" t="s">
        <v>16</v>
      </c>
      <c r="AB147" s="18"/>
      <c r="AC147" s="18"/>
      <c r="AD147" s="18"/>
    </row>
    <row r="148" spans="1:30" s="14" customFormat="1" x14ac:dyDescent="0.3">
      <c r="A148" s="13"/>
      <c r="B148" s="13" t="s">
        <v>3252</v>
      </c>
      <c r="C148" s="13" t="s">
        <v>3253</v>
      </c>
      <c r="D148" s="13" t="s">
        <v>556</v>
      </c>
      <c r="E148" s="35"/>
      <c r="F148" s="35"/>
      <c r="G148" s="35"/>
      <c r="H148" s="35"/>
      <c r="I148" s="4"/>
      <c r="J148" s="35"/>
      <c r="K148" s="4"/>
      <c r="L148" s="35"/>
      <c r="M148" s="4"/>
      <c r="N148" s="35"/>
      <c r="O148" s="4"/>
      <c r="P148" s="35"/>
      <c r="Q148" s="35"/>
      <c r="R148" s="35"/>
      <c r="S148" s="12"/>
      <c r="T148" s="12"/>
      <c r="U148" s="12"/>
      <c r="X148" s="18" t="s">
        <v>174</v>
      </c>
      <c r="Y148" s="18" t="s">
        <v>175</v>
      </c>
      <c r="Z148" s="18" t="s">
        <v>524</v>
      </c>
      <c r="AA148" s="18" t="s">
        <v>16</v>
      </c>
      <c r="AB148" s="18"/>
      <c r="AC148" s="18"/>
      <c r="AD148" s="18"/>
    </row>
    <row r="149" spans="1:30" s="14" customFormat="1" x14ac:dyDescent="0.3">
      <c r="A149" s="13"/>
      <c r="B149" s="13" t="s">
        <v>3255</v>
      </c>
      <c r="C149" s="13" t="s">
        <v>3256</v>
      </c>
      <c r="D149" s="13" t="s">
        <v>556</v>
      </c>
      <c r="E149" s="35"/>
      <c r="F149" s="35"/>
      <c r="G149" s="35"/>
      <c r="H149" s="35"/>
      <c r="I149" s="4"/>
      <c r="J149" s="35"/>
      <c r="K149" s="4"/>
      <c r="L149" s="35"/>
      <c r="M149" s="4"/>
      <c r="N149" s="35"/>
      <c r="O149" s="4"/>
      <c r="P149" s="35"/>
      <c r="Q149" s="35"/>
      <c r="R149" s="35"/>
      <c r="S149" s="12"/>
      <c r="T149" s="12"/>
      <c r="U149" s="12"/>
      <c r="X149" s="18" t="s">
        <v>176</v>
      </c>
      <c r="Y149" s="18" t="s">
        <v>177</v>
      </c>
      <c r="Z149" s="18" t="s">
        <v>3758</v>
      </c>
      <c r="AA149" s="18" t="s">
        <v>11</v>
      </c>
      <c r="AB149" s="18"/>
      <c r="AC149" s="18"/>
      <c r="AD149" s="18"/>
    </row>
    <row r="150" spans="1:30" s="14" customFormat="1" ht="28.8" x14ac:dyDescent="0.3">
      <c r="A150" s="13"/>
      <c r="B150" s="13" t="s">
        <v>3258</v>
      </c>
      <c r="C150" s="13" t="s">
        <v>3259</v>
      </c>
      <c r="D150" s="13" t="s">
        <v>556</v>
      </c>
      <c r="E150" s="35"/>
      <c r="F150" s="35"/>
      <c r="G150" s="35"/>
      <c r="H150" s="35"/>
      <c r="I150" s="4"/>
      <c r="J150" s="35"/>
      <c r="K150" s="4"/>
      <c r="L150" s="35"/>
      <c r="M150" s="4"/>
      <c r="N150" s="35"/>
      <c r="O150" s="4"/>
      <c r="P150" s="35"/>
      <c r="Q150" s="35"/>
      <c r="R150" s="35"/>
      <c r="S150" s="12"/>
      <c r="T150" s="12"/>
      <c r="U150" s="12"/>
      <c r="X150" s="18" t="s">
        <v>178</v>
      </c>
      <c r="Y150" s="18" t="s">
        <v>179</v>
      </c>
      <c r="Z150" s="18" t="s">
        <v>524</v>
      </c>
      <c r="AA150" s="18" t="s">
        <v>26</v>
      </c>
      <c r="AB150" s="18"/>
      <c r="AC150" s="18"/>
      <c r="AD150" s="18"/>
    </row>
    <row r="151" spans="1:30" s="14" customFormat="1" x14ac:dyDescent="0.3">
      <c r="A151" s="11"/>
      <c r="B151" s="11" t="s">
        <v>3274</v>
      </c>
      <c r="C151" s="11" t="s">
        <v>3275</v>
      </c>
      <c r="D151" s="11" t="s">
        <v>556</v>
      </c>
      <c r="E151" s="3"/>
      <c r="F151" s="35"/>
      <c r="G151" s="3"/>
      <c r="H151" s="3"/>
      <c r="I151" s="5" t="str">
        <f>IF(AND(ISNUMBER(I152),ISNUMBER(I153)), I152/I153, "")</f>
        <v/>
      </c>
      <c r="J151" s="3"/>
      <c r="K151" s="5" t="str">
        <f>IF(AND(ISNUMBER(K152),ISNUMBER(K153)), K152/K153, "")</f>
        <v/>
      </c>
      <c r="L151" s="3"/>
      <c r="M151" s="5" t="str">
        <f>IF(AND(ISNUMBER(M152),ISNUMBER(M153)), M152/M153, "")</f>
        <v/>
      </c>
      <c r="N151" s="3"/>
      <c r="O151" s="5" t="str">
        <f>IF(AND(ISNUMBER(O152),ISNUMBER(O153)), O152/O153, "")</f>
        <v/>
      </c>
      <c r="P151" s="12"/>
      <c r="Q151" s="12"/>
      <c r="R151" s="12"/>
      <c r="S151" s="12"/>
      <c r="T151" s="12"/>
      <c r="U151" s="12"/>
      <c r="X151" s="18" t="s">
        <v>180</v>
      </c>
      <c r="Y151" s="18" t="s">
        <v>181</v>
      </c>
      <c r="Z151" s="18" t="s">
        <v>524</v>
      </c>
      <c r="AA151" s="18" t="s">
        <v>26</v>
      </c>
      <c r="AB151" s="18"/>
      <c r="AC151" s="18"/>
      <c r="AD151" s="18"/>
    </row>
    <row r="152" spans="1:30" s="14" customFormat="1" x14ac:dyDescent="0.3">
      <c r="A152" s="13"/>
      <c r="B152" s="13" t="s">
        <v>3282</v>
      </c>
      <c r="C152" s="13" t="s">
        <v>3283</v>
      </c>
      <c r="D152" s="13" t="s">
        <v>556</v>
      </c>
      <c r="E152" s="35"/>
      <c r="F152" s="35"/>
      <c r="G152" s="35"/>
      <c r="H152" s="35"/>
      <c r="I152" s="4"/>
      <c r="J152" s="35"/>
      <c r="K152" s="4"/>
      <c r="L152" s="35"/>
      <c r="M152" s="4"/>
      <c r="N152" s="35"/>
      <c r="O152" s="4"/>
      <c r="P152" s="35"/>
      <c r="Q152" s="35"/>
      <c r="R152" s="35"/>
      <c r="S152" s="12"/>
      <c r="T152" s="12"/>
      <c r="U152" s="12"/>
      <c r="X152" s="18" t="s">
        <v>182</v>
      </c>
      <c r="Y152" s="18" t="s">
        <v>183</v>
      </c>
      <c r="Z152" s="18" t="s">
        <v>525</v>
      </c>
      <c r="AA152" s="18" t="s">
        <v>62</v>
      </c>
      <c r="AB152" s="18"/>
      <c r="AC152" s="18"/>
      <c r="AD152" s="18"/>
    </row>
    <row r="153" spans="1:30" s="14" customFormat="1" x14ac:dyDescent="0.3">
      <c r="A153" s="13"/>
      <c r="B153" s="13" t="s">
        <v>3284</v>
      </c>
      <c r="C153" s="13" t="s">
        <v>3285</v>
      </c>
      <c r="D153" s="13" t="s">
        <v>556</v>
      </c>
      <c r="E153" s="35"/>
      <c r="F153" s="35"/>
      <c r="G153" s="35"/>
      <c r="H153" s="35"/>
      <c r="I153" s="4"/>
      <c r="J153" s="35"/>
      <c r="K153" s="4"/>
      <c r="L153" s="35"/>
      <c r="M153" s="4"/>
      <c r="N153" s="35"/>
      <c r="O153" s="4"/>
      <c r="P153" s="35"/>
      <c r="Q153" s="35"/>
      <c r="R153" s="35"/>
      <c r="S153" s="12"/>
      <c r="T153" s="12"/>
      <c r="U153" s="12"/>
      <c r="X153" s="18" t="s">
        <v>478</v>
      </c>
      <c r="Y153" s="18" t="s">
        <v>479</v>
      </c>
      <c r="Z153" s="18" t="s">
        <v>524</v>
      </c>
      <c r="AA153" s="18" t="s">
        <v>442</v>
      </c>
      <c r="AB153" s="18"/>
      <c r="AC153" s="18"/>
      <c r="AD153" s="18"/>
    </row>
    <row r="154" spans="1:30" s="14" customFormat="1" x14ac:dyDescent="0.3">
      <c r="A154" s="11"/>
      <c r="B154" s="11" t="s">
        <v>3287</v>
      </c>
      <c r="C154" s="11" t="s">
        <v>3288</v>
      </c>
      <c r="D154" s="11" t="s">
        <v>556</v>
      </c>
      <c r="E154" s="3"/>
      <c r="F154" s="35"/>
      <c r="G154" s="3"/>
      <c r="H154" s="3"/>
      <c r="I154" s="5" t="str">
        <f>IF(AND(ISNUMBER(I155),ISNUMBER(I156)), I155/I156, "")</f>
        <v/>
      </c>
      <c r="J154" s="3"/>
      <c r="K154" s="5" t="str">
        <f>IF(AND(ISNUMBER(K155),ISNUMBER(K156)), K155/K156, "")</f>
        <v/>
      </c>
      <c r="L154" s="3"/>
      <c r="M154" s="5" t="str">
        <f>IF(AND(ISNUMBER(M155),ISNUMBER(M156)), M155/M156, "")</f>
        <v/>
      </c>
      <c r="N154" s="3"/>
      <c r="O154" s="5" t="str">
        <f>IF(AND(ISNUMBER(O155),ISNUMBER(O156)), O155/O156, "")</f>
        <v/>
      </c>
      <c r="P154" s="12"/>
      <c r="Q154" s="12"/>
      <c r="R154" s="12"/>
      <c r="S154" s="12"/>
      <c r="T154" s="12"/>
      <c r="U154" s="12"/>
      <c r="X154" s="18" t="s">
        <v>184</v>
      </c>
      <c r="Y154" s="18" t="s">
        <v>185</v>
      </c>
      <c r="Z154" s="18" t="s">
        <v>524</v>
      </c>
      <c r="AA154" s="18" t="s">
        <v>39</v>
      </c>
      <c r="AB154" s="18"/>
      <c r="AC154" s="18"/>
      <c r="AD154" s="18"/>
    </row>
    <row r="155" spans="1:30" s="14" customFormat="1" x14ac:dyDescent="0.3">
      <c r="A155" s="13"/>
      <c r="B155" s="13" t="s">
        <v>3293</v>
      </c>
      <c r="C155" s="13" t="s">
        <v>3283</v>
      </c>
      <c r="D155" s="13" t="s">
        <v>556</v>
      </c>
      <c r="E155" s="35"/>
      <c r="F155" s="35"/>
      <c r="G155" s="35"/>
      <c r="H155" s="35"/>
      <c r="I155" s="4"/>
      <c r="J155" s="35"/>
      <c r="K155" s="4"/>
      <c r="L155" s="35"/>
      <c r="M155" s="4"/>
      <c r="N155" s="35"/>
      <c r="O155" s="4"/>
      <c r="P155" s="35"/>
      <c r="Q155" s="35"/>
      <c r="R155" s="35"/>
      <c r="S155" s="12"/>
      <c r="T155" s="12"/>
      <c r="U155" s="12"/>
      <c r="X155" s="18" t="s">
        <v>480</v>
      </c>
      <c r="Y155" s="18" t="s">
        <v>481</v>
      </c>
      <c r="Z155" s="18" t="s">
        <v>524</v>
      </c>
      <c r="AA155" s="18" t="s">
        <v>23</v>
      </c>
      <c r="AB155" s="18"/>
      <c r="AC155" s="18"/>
      <c r="AD155" s="18"/>
    </row>
    <row r="156" spans="1:30" s="14" customFormat="1" x14ac:dyDescent="0.3">
      <c r="A156" s="13"/>
      <c r="B156" s="13" t="s">
        <v>3294</v>
      </c>
      <c r="C156" s="13" t="s">
        <v>3272</v>
      </c>
      <c r="D156" s="13" t="s">
        <v>556</v>
      </c>
      <c r="E156" s="35"/>
      <c r="F156" s="35"/>
      <c r="G156" s="35"/>
      <c r="H156" s="35"/>
      <c r="I156" s="4"/>
      <c r="J156" s="35"/>
      <c r="K156" s="4"/>
      <c r="L156" s="35"/>
      <c r="M156" s="4"/>
      <c r="N156" s="35"/>
      <c r="O156" s="4"/>
      <c r="P156" s="35"/>
      <c r="Q156" s="35"/>
      <c r="R156" s="35"/>
      <c r="S156" s="12"/>
      <c r="T156" s="12"/>
      <c r="U156" s="12"/>
      <c r="X156" s="18" t="s">
        <v>186</v>
      </c>
      <c r="Y156" s="18" t="s">
        <v>187</v>
      </c>
      <c r="Z156" s="18" t="s">
        <v>3758</v>
      </c>
      <c r="AA156" s="18" t="s">
        <v>23</v>
      </c>
      <c r="AB156" s="18"/>
      <c r="AC156" s="18"/>
      <c r="AD156" s="18"/>
    </row>
    <row r="157" spans="1:30" s="14" customFormat="1" x14ac:dyDescent="0.3">
      <c r="A157" s="11"/>
      <c r="B157" s="11" t="s">
        <v>3365</v>
      </c>
      <c r="C157" s="11" t="s">
        <v>3366</v>
      </c>
      <c r="D157" s="11" t="s">
        <v>556</v>
      </c>
      <c r="E157" s="3"/>
      <c r="F157" s="35"/>
      <c r="G157" s="3"/>
      <c r="H157" s="3"/>
      <c r="I157" s="5" t="str">
        <f>IF(AND(ISNUMBER(I158),ISNUMBER(I159)), I158/I159*365, "")</f>
        <v/>
      </c>
      <c r="J157" s="3"/>
      <c r="K157" s="5" t="str">
        <f>IF(AND(ISNUMBER(K158),ISNUMBER(K159)), K158/K159*365, "")</f>
        <v/>
      </c>
      <c r="L157" s="3"/>
      <c r="M157" s="5" t="str">
        <f>IF(AND(ISNUMBER(M158),ISNUMBER(M159)), M158/M159*365, "")</f>
        <v/>
      </c>
      <c r="N157" s="3"/>
      <c r="O157" s="5" t="str">
        <f>IF(AND(ISNUMBER(O158),ISNUMBER(O159)), O158/O159*365, "")</f>
        <v/>
      </c>
      <c r="P157" s="12"/>
      <c r="Q157" s="12"/>
      <c r="R157" s="12"/>
      <c r="S157" s="12"/>
      <c r="T157" s="12"/>
      <c r="U157" s="12"/>
      <c r="X157" s="18" t="s">
        <v>188</v>
      </c>
      <c r="Y157" s="18" t="s">
        <v>189</v>
      </c>
      <c r="Z157" s="18" t="s">
        <v>524</v>
      </c>
      <c r="AA157" s="18" t="s">
        <v>89</v>
      </c>
      <c r="AB157" s="18"/>
      <c r="AC157" s="18"/>
      <c r="AD157" s="18"/>
    </row>
    <row r="158" spans="1:30" s="14" customFormat="1" x14ac:dyDescent="0.3">
      <c r="A158" s="13"/>
      <c r="B158" s="13" t="s">
        <v>3372</v>
      </c>
      <c r="C158" s="13" t="s">
        <v>3373</v>
      </c>
      <c r="D158" s="13" t="s">
        <v>556</v>
      </c>
      <c r="E158" s="35"/>
      <c r="F158" s="35"/>
      <c r="G158" s="35"/>
      <c r="H158" s="35"/>
      <c r="I158" s="4"/>
      <c r="J158" s="35"/>
      <c r="K158" s="4"/>
      <c r="L158" s="35"/>
      <c r="M158" s="4"/>
      <c r="N158" s="35"/>
      <c r="O158" s="4"/>
      <c r="P158" s="35"/>
      <c r="Q158" s="35"/>
      <c r="R158" s="35"/>
      <c r="S158" s="12"/>
      <c r="T158" s="12"/>
      <c r="U158" s="12"/>
      <c r="X158" s="18" t="s">
        <v>190</v>
      </c>
      <c r="Y158" s="18" t="s">
        <v>191</v>
      </c>
      <c r="Z158" s="18" t="s">
        <v>524</v>
      </c>
      <c r="AA158" s="18" t="s">
        <v>62</v>
      </c>
      <c r="AB158" s="18"/>
      <c r="AC158" s="18"/>
      <c r="AD158" s="18"/>
    </row>
    <row r="159" spans="1:30" s="14" customFormat="1" x14ac:dyDescent="0.3">
      <c r="A159" s="13"/>
      <c r="B159" s="13" t="s">
        <v>3375</v>
      </c>
      <c r="C159" s="13" t="s">
        <v>3376</v>
      </c>
      <c r="D159" s="13" t="s">
        <v>556</v>
      </c>
      <c r="E159" s="35"/>
      <c r="F159" s="35"/>
      <c r="G159" s="35"/>
      <c r="H159" s="35"/>
      <c r="I159" s="4"/>
      <c r="J159" s="35"/>
      <c r="K159" s="4"/>
      <c r="L159" s="35"/>
      <c r="M159" s="4"/>
      <c r="N159" s="35"/>
      <c r="O159" s="4"/>
      <c r="P159" s="35"/>
      <c r="Q159" s="35"/>
      <c r="R159" s="35"/>
      <c r="S159" s="12"/>
      <c r="T159" s="12"/>
      <c r="U159" s="12"/>
      <c r="X159" s="18" t="s">
        <v>192</v>
      </c>
      <c r="Y159" s="18" t="s">
        <v>193</v>
      </c>
      <c r="Z159" s="18" t="s">
        <v>3758</v>
      </c>
      <c r="AA159" s="18" t="s">
        <v>39</v>
      </c>
      <c r="AB159" s="18"/>
      <c r="AC159" s="18"/>
      <c r="AD159" s="18"/>
    </row>
    <row r="160" spans="1:30" s="14" customFormat="1" x14ac:dyDescent="0.3">
      <c r="A160" s="13"/>
      <c r="B160" s="13" t="s">
        <v>3378</v>
      </c>
      <c r="C160" s="13" t="s">
        <v>3379</v>
      </c>
      <c r="D160" s="13" t="s">
        <v>556</v>
      </c>
      <c r="E160" s="35"/>
      <c r="F160" s="35"/>
      <c r="G160" s="35"/>
      <c r="H160" s="35"/>
      <c r="I160" s="4"/>
      <c r="J160" s="35"/>
      <c r="K160" s="4"/>
      <c r="L160" s="35"/>
      <c r="M160" s="4"/>
      <c r="N160" s="35"/>
      <c r="O160" s="4"/>
      <c r="P160" s="35"/>
      <c r="Q160" s="35"/>
      <c r="R160" s="35"/>
      <c r="S160" s="12"/>
      <c r="T160" s="12"/>
      <c r="U160" s="12"/>
      <c r="X160" s="18" t="s">
        <v>194</v>
      </c>
      <c r="Y160" s="18" t="s">
        <v>195</v>
      </c>
      <c r="Z160" s="18" t="s">
        <v>3758</v>
      </c>
      <c r="AA160" s="18" t="s">
        <v>39</v>
      </c>
      <c r="AB160" s="18"/>
      <c r="AC160" s="18"/>
      <c r="AD160" s="18"/>
    </row>
    <row r="161" spans="1:30" s="14" customFormat="1" ht="28.8" x14ac:dyDescent="0.3">
      <c r="A161" s="11"/>
      <c r="B161" s="11" t="s">
        <v>3401</v>
      </c>
      <c r="C161" s="11" t="s">
        <v>3402</v>
      </c>
      <c r="D161" s="11" t="s">
        <v>556</v>
      </c>
      <c r="E161" s="3"/>
      <c r="F161" s="35"/>
      <c r="G161" s="3"/>
      <c r="H161" s="3"/>
      <c r="I161" s="5" t="str">
        <f>IF(AND(ISNUMBER(I162),ISNUMBER(I163),ISNUMBER(I164)), (I162+I163)/I164, "")</f>
        <v/>
      </c>
      <c r="J161" s="3"/>
      <c r="K161" s="5" t="str">
        <f>IF(AND(ISNUMBER(K162),ISNUMBER(K163),ISNUMBER(K164)), (K162+K163)/K164, "")</f>
        <v/>
      </c>
      <c r="L161" s="3"/>
      <c r="M161" s="5" t="str">
        <f>IF(AND(ISNUMBER(M162),ISNUMBER(M163),ISNUMBER(M164)), (M162+M163)/M164, "")</f>
        <v/>
      </c>
      <c r="N161" s="3"/>
      <c r="O161" s="5" t="str">
        <f>IF(AND(ISNUMBER(O162),ISNUMBER(O163),ISNUMBER(O164)), (O162+O163)/O164, "")</f>
        <v/>
      </c>
      <c r="P161" s="12"/>
      <c r="Q161" s="12"/>
      <c r="R161" s="12"/>
      <c r="S161" s="12"/>
      <c r="T161" s="12"/>
      <c r="U161" s="12"/>
      <c r="X161" s="18" t="s">
        <v>196</v>
      </c>
      <c r="Y161" s="18" t="s">
        <v>197</v>
      </c>
      <c r="Z161" s="18" t="s">
        <v>524</v>
      </c>
      <c r="AA161" s="18" t="s">
        <v>62</v>
      </c>
      <c r="AB161" s="18"/>
      <c r="AC161" s="18"/>
      <c r="AD161" s="18"/>
    </row>
    <row r="162" spans="1:30" s="14" customFormat="1" x14ac:dyDescent="0.3">
      <c r="A162" s="13"/>
      <c r="B162" s="13" t="s">
        <v>3407</v>
      </c>
      <c r="C162" s="13" t="s">
        <v>3408</v>
      </c>
      <c r="D162" s="13" t="s">
        <v>556</v>
      </c>
      <c r="E162" s="35"/>
      <c r="F162" s="35"/>
      <c r="G162" s="35"/>
      <c r="H162" s="35"/>
      <c r="I162" s="4"/>
      <c r="J162" s="35"/>
      <c r="K162" s="4"/>
      <c r="L162" s="35"/>
      <c r="M162" s="4"/>
      <c r="N162" s="35"/>
      <c r="O162" s="4"/>
      <c r="P162" s="35"/>
      <c r="Q162" s="35"/>
      <c r="R162" s="35"/>
      <c r="S162" s="12"/>
      <c r="T162" s="12"/>
      <c r="U162" s="12"/>
      <c r="X162" s="18" t="s">
        <v>198</v>
      </c>
      <c r="Y162" s="18" t="s">
        <v>199</v>
      </c>
      <c r="Z162" s="18" t="s">
        <v>524</v>
      </c>
      <c r="AA162" s="18" t="s">
        <v>6</v>
      </c>
      <c r="AB162" s="18"/>
      <c r="AC162" s="18"/>
      <c r="AD162" s="18"/>
    </row>
    <row r="163" spans="1:30" s="14" customFormat="1" x14ac:dyDescent="0.3">
      <c r="A163" s="13"/>
      <c r="B163" s="13" t="s">
        <v>3410</v>
      </c>
      <c r="C163" s="13" t="s">
        <v>3411</v>
      </c>
      <c r="D163" s="13" t="s">
        <v>556</v>
      </c>
      <c r="E163" s="35"/>
      <c r="F163" s="35"/>
      <c r="G163" s="35"/>
      <c r="H163" s="35"/>
      <c r="I163" s="4"/>
      <c r="J163" s="35"/>
      <c r="K163" s="4"/>
      <c r="L163" s="35"/>
      <c r="M163" s="4"/>
      <c r="N163" s="35"/>
      <c r="O163" s="4"/>
      <c r="P163" s="35"/>
      <c r="Q163" s="35"/>
      <c r="R163" s="35"/>
      <c r="S163" s="12"/>
      <c r="T163" s="12"/>
      <c r="U163" s="12"/>
      <c r="X163" s="18" t="s">
        <v>200</v>
      </c>
      <c r="Y163" s="18" t="s">
        <v>201</v>
      </c>
      <c r="Z163" s="18" t="s">
        <v>524</v>
      </c>
      <c r="AA163" s="18" t="s">
        <v>16</v>
      </c>
      <c r="AB163" s="18"/>
      <c r="AC163" s="18"/>
      <c r="AD163" s="18"/>
    </row>
    <row r="164" spans="1:30" s="14" customFormat="1" x14ac:dyDescent="0.3">
      <c r="A164" s="13"/>
      <c r="B164" s="13" t="s">
        <v>3413</v>
      </c>
      <c r="C164" s="13" t="s">
        <v>3414</v>
      </c>
      <c r="D164" s="13" t="s">
        <v>556</v>
      </c>
      <c r="E164" s="35"/>
      <c r="F164" s="35"/>
      <c r="G164" s="35"/>
      <c r="H164" s="35"/>
      <c r="I164" s="4"/>
      <c r="J164" s="35"/>
      <c r="K164" s="4"/>
      <c r="L164" s="35"/>
      <c r="M164" s="4"/>
      <c r="N164" s="35"/>
      <c r="O164" s="4"/>
      <c r="P164" s="35"/>
      <c r="Q164" s="35"/>
      <c r="R164" s="35"/>
      <c r="S164" s="12"/>
      <c r="T164" s="12"/>
      <c r="U164" s="12"/>
      <c r="X164" s="18" t="s">
        <v>482</v>
      </c>
      <c r="Y164" s="18" t="s">
        <v>483</v>
      </c>
      <c r="Z164" s="18" t="s">
        <v>3758</v>
      </c>
      <c r="AA164" s="18" t="s">
        <v>23</v>
      </c>
      <c r="AB164" s="18"/>
      <c r="AC164" s="18"/>
      <c r="AD164" s="18"/>
    </row>
    <row r="165" spans="1:30" s="14" customFormat="1" x14ac:dyDescent="0.3">
      <c r="A165" s="11"/>
      <c r="B165" s="11" t="s">
        <v>3520</v>
      </c>
      <c r="C165" s="11" t="s">
        <v>3521</v>
      </c>
      <c r="D165" s="11" t="s">
        <v>556</v>
      </c>
      <c r="E165" s="3"/>
      <c r="F165" s="35"/>
      <c r="G165" s="3"/>
      <c r="H165" s="3"/>
      <c r="I165" s="5" t="str">
        <f>IF(AND(ISNUMBER(I166),ISNUMBER(I167)), I166/I167, "")</f>
        <v/>
      </c>
      <c r="J165" s="3"/>
      <c r="K165" s="5" t="str">
        <f>IF(AND(ISNUMBER(K166),ISNUMBER(K167)), K166/K167, "")</f>
        <v/>
      </c>
      <c r="L165" s="3"/>
      <c r="M165" s="5" t="str">
        <f>IF(AND(ISNUMBER(M166),ISNUMBER(M167)), M166/M167, "")</f>
        <v/>
      </c>
      <c r="N165" s="3"/>
      <c r="O165" s="5" t="str">
        <f>IF(AND(ISNUMBER(O166),ISNUMBER(O167)), O166/O167, "")</f>
        <v/>
      </c>
      <c r="P165" s="12"/>
      <c r="Q165" s="12"/>
      <c r="R165" s="12"/>
      <c r="S165" s="12"/>
      <c r="T165" s="12"/>
      <c r="U165" s="12"/>
      <c r="X165" s="18" t="s">
        <v>202</v>
      </c>
      <c r="Y165" s="18" t="s">
        <v>203</v>
      </c>
      <c r="Z165" s="18" t="s">
        <v>524</v>
      </c>
      <c r="AA165" s="18" t="s">
        <v>23</v>
      </c>
      <c r="AB165" s="18"/>
      <c r="AC165" s="18"/>
      <c r="AD165" s="18"/>
    </row>
    <row r="166" spans="1:30" s="14" customFormat="1" x14ac:dyDescent="0.3">
      <c r="A166" s="13"/>
      <c r="B166" s="13" t="s">
        <v>3529</v>
      </c>
      <c r="C166" s="13" t="s">
        <v>3530</v>
      </c>
      <c r="D166" s="13" t="s">
        <v>556</v>
      </c>
      <c r="E166" s="35"/>
      <c r="F166" s="35"/>
      <c r="G166" s="35"/>
      <c r="H166" s="35"/>
      <c r="I166" s="4"/>
      <c r="J166" s="35"/>
      <c r="K166" s="4"/>
      <c r="L166" s="35"/>
      <c r="M166" s="4"/>
      <c r="N166" s="35"/>
      <c r="O166" s="4"/>
      <c r="P166" s="35"/>
      <c r="Q166" s="35"/>
      <c r="R166" s="35"/>
      <c r="S166" s="12"/>
      <c r="T166" s="12"/>
      <c r="U166" s="12"/>
      <c r="X166" s="18" t="s">
        <v>204</v>
      </c>
      <c r="Y166" s="18" t="s">
        <v>205</v>
      </c>
      <c r="Z166" s="18" t="s">
        <v>3758</v>
      </c>
      <c r="AA166" s="18" t="s">
        <v>62</v>
      </c>
      <c r="AB166" s="18"/>
      <c r="AC166" s="18"/>
      <c r="AD166" s="18"/>
    </row>
    <row r="167" spans="1:30" s="14" customFormat="1" x14ac:dyDescent="0.3">
      <c r="A167" s="13"/>
      <c r="B167" s="13" t="s">
        <v>3534</v>
      </c>
      <c r="C167" s="13" t="s">
        <v>3535</v>
      </c>
      <c r="D167" s="13" t="s">
        <v>556</v>
      </c>
      <c r="E167" s="35"/>
      <c r="F167" s="35"/>
      <c r="G167" s="35"/>
      <c r="H167" s="35"/>
      <c r="I167" s="4"/>
      <c r="J167" s="35"/>
      <c r="K167" s="4"/>
      <c r="L167" s="35"/>
      <c r="M167" s="4"/>
      <c r="N167" s="35"/>
      <c r="O167" s="4"/>
      <c r="P167" s="35"/>
      <c r="Q167" s="35"/>
      <c r="R167" s="35"/>
      <c r="S167" s="12"/>
      <c r="T167" s="12"/>
      <c r="U167" s="12"/>
      <c r="X167" s="18" t="s">
        <v>206</v>
      </c>
      <c r="Y167" s="18" t="s">
        <v>207</v>
      </c>
      <c r="Z167" s="18" t="s">
        <v>524</v>
      </c>
      <c r="AA167" s="18" t="s">
        <v>39</v>
      </c>
      <c r="AB167" s="18"/>
      <c r="AC167" s="18"/>
      <c r="AD167" s="18"/>
    </row>
    <row r="168" spans="1:30" s="14" customFormat="1" x14ac:dyDescent="0.3">
      <c r="A168" s="11"/>
      <c r="B168" s="11" t="s">
        <v>3537</v>
      </c>
      <c r="C168" s="11" t="s">
        <v>3538</v>
      </c>
      <c r="D168" s="11" t="s">
        <v>556</v>
      </c>
      <c r="E168" s="3"/>
      <c r="F168" s="35"/>
      <c r="G168" s="3"/>
      <c r="H168" s="3"/>
      <c r="I168" s="5" t="str">
        <f>IF(AND(ISNUMBER(I169),ISNUMBER(I170)), I169/I170, "")</f>
        <v/>
      </c>
      <c r="J168" s="3"/>
      <c r="K168" s="5" t="str">
        <f>IF(AND(ISNUMBER(K169),ISNUMBER(K170)), K169/K170, "")</f>
        <v/>
      </c>
      <c r="L168" s="3"/>
      <c r="M168" s="5" t="str">
        <f>IF(AND(ISNUMBER(M169),ISNUMBER(M170)), M169/M170, "")</f>
        <v/>
      </c>
      <c r="N168" s="3"/>
      <c r="O168" s="5" t="str">
        <f>IF(AND(ISNUMBER(O169),ISNUMBER(O170)), O169/O170, "")</f>
        <v/>
      </c>
      <c r="P168" s="12"/>
      <c r="Q168" s="12"/>
      <c r="R168" s="12"/>
      <c r="S168" s="12"/>
      <c r="T168" s="12"/>
      <c r="U168" s="12"/>
      <c r="X168" s="18" t="s">
        <v>208</v>
      </c>
      <c r="Y168" s="18" t="s">
        <v>209</v>
      </c>
      <c r="Z168" s="18" t="s">
        <v>524</v>
      </c>
      <c r="AA168" s="18" t="s">
        <v>11</v>
      </c>
      <c r="AB168" s="18"/>
      <c r="AC168" s="18"/>
      <c r="AD168" s="18"/>
    </row>
    <row r="169" spans="1:30" s="14" customFormat="1" x14ac:dyDescent="0.3">
      <c r="A169" s="13"/>
      <c r="B169" s="13" t="s">
        <v>3544</v>
      </c>
      <c r="C169" s="13" t="s">
        <v>3545</v>
      </c>
      <c r="D169" s="13" t="s">
        <v>556</v>
      </c>
      <c r="E169" s="35"/>
      <c r="F169" s="35"/>
      <c r="G169" s="35"/>
      <c r="H169" s="35"/>
      <c r="I169" s="4"/>
      <c r="J169" s="35"/>
      <c r="K169" s="4"/>
      <c r="L169" s="35"/>
      <c r="M169" s="4"/>
      <c r="N169" s="35"/>
      <c r="O169" s="4"/>
      <c r="P169" s="35"/>
      <c r="Q169" s="35"/>
      <c r="R169" s="35"/>
      <c r="S169" s="12"/>
      <c r="T169" s="12"/>
      <c r="U169" s="12"/>
      <c r="X169" s="18" t="s">
        <v>484</v>
      </c>
      <c r="Y169" s="18" t="s">
        <v>485</v>
      </c>
      <c r="Z169" s="18" t="s">
        <v>526</v>
      </c>
      <c r="AA169" s="18" t="s">
        <v>62</v>
      </c>
      <c r="AB169" s="18"/>
      <c r="AC169" s="18"/>
      <c r="AD169" s="18"/>
    </row>
    <row r="170" spans="1:30" s="14" customFormat="1" x14ac:dyDescent="0.3">
      <c r="A170" s="13"/>
      <c r="B170" s="13" t="s">
        <v>3547</v>
      </c>
      <c r="C170" s="13" t="s">
        <v>3548</v>
      </c>
      <c r="D170" s="13" t="s">
        <v>556</v>
      </c>
      <c r="E170" s="35"/>
      <c r="F170" s="35"/>
      <c r="G170" s="35"/>
      <c r="H170" s="35"/>
      <c r="I170" s="4"/>
      <c r="J170" s="35"/>
      <c r="K170" s="4"/>
      <c r="L170" s="35"/>
      <c r="M170" s="4"/>
      <c r="N170" s="35"/>
      <c r="O170" s="4"/>
      <c r="P170" s="35"/>
      <c r="Q170" s="35"/>
      <c r="R170" s="35"/>
      <c r="S170" s="12"/>
      <c r="T170" s="12"/>
      <c r="U170" s="12"/>
      <c r="X170" s="18" t="s">
        <v>210</v>
      </c>
      <c r="Y170" s="18" t="s">
        <v>211</v>
      </c>
      <c r="Z170" s="18" t="s">
        <v>524</v>
      </c>
      <c r="AA170" s="18" t="s">
        <v>62</v>
      </c>
      <c r="AB170" s="18"/>
      <c r="AC170" s="18"/>
      <c r="AD170" s="18"/>
    </row>
    <row r="171" spans="1:30" s="14" customFormat="1" x14ac:dyDescent="0.3">
      <c r="A171" s="11"/>
      <c r="B171" s="11" t="s">
        <v>3578</v>
      </c>
      <c r="C171" s="11" t="s">
        <v>3579</v>
      </c>
      <c r="D171" s="11" t="s">
        <v>556</v>
      </c>
      <c r="E171" s="3"/>
      <c r="F171" s="35"/>
      <c r="G171" s="3"/>
      <c r="H171" s="3"/>
      <c r="I171" s="5" t="str">
        <f>IF(AND(ISNUMBER(I172),ISNUMBER(I173),ISNUMBER(I174)), (I172-I173)/I174*365, "")</f>
        <v/>
      </c>
      <c r="J171" s="3"/>
      <c r="K171" s="5" t="str">
        <f>IF(AND(ISNUMBER(K172),ISNUMBER(K173),ISNUMBER(K174)), (K172-K173)/K174*365, "")</f>
        <v/>
      </c>
      <c r="L171" s="3"/>
      <c r="M171" s="5" t="str">
        <f>IF(AND(ISNUMBER(M172),ISNUMBER(M173),ISNUMBER(M174)), (M172-M173)/M174*365, "")</f>
        <v/>
      </c>
      <c r="N171" s="3"/>
      <c r="O171" s="5" t="str">
        <f>IF(AND(ISNUMBER(O172),ISNUMBER(O173),ISNUMBER(O174)), (O172-O173)/O174*365, "")</f>
        <v/>
      </c>
      <c r="P171" s="12"/>
      <c r="Q171" s="12"/>
      <c r="R171" s="12"/>
      <c r="S171" s="12"/>
      <c r="T171" s="12"/>
      <c r="U171" s="12"/>
      <c r="X171" s="18" t="s">
        <v>212</v>
      </c>
      <c r="Y171" s="18" t="s">
        <v>213</v>
      </c>
      <c r="Z171" s="18" t="s">
        <v>524</v>
      </c>
      <c r="AA171" s="18" t="s">
        <v>11</v>
      </c>
      <c r="AB171" s="18"/>
      <c r="AC171" s="18"/>
      <c r="AD171" s="18"/>
    </row>
    <row r="172" spans="1:30" s="14" customFormat="1" x14ac:dyDescent="0.3">
      <c r="A172" s="13"/>
      <c r="B172" s="13" t="s">
        <v>3584</v>
      </c>
      <c r="C172" s="13" t="s">
        <v>3585</v>
      </c>
      <c r="D172" s="13" t="s">
        <v>556</v>
      </c>
      <c r="E172" s="35"/>
      <c r="F172" s="35"/>
      <c r="G172" s="35"/>
      <c r="H172" s="35"/>
      <c r="I172" s="4"/>
      <c r="J172" s="35"/>
      <c r="K172" s="4"/>
      <c r="L172" s="35"/>
      <c r="M172" s="4"/>
      <c r="N172" s="35"/>
      <c r="O172" s="4"/>
      <c r="P172" s="35"/>
      <c r="Q172" s="35"/>
      <c r="R172" s="35"/>
      <c r="S172" s="12"/>
      <c r="T172" s="12"/>
      <c r="U172" s="12"/>
      <c r="X172" s="18" t="s">
        <v>214</v>
      </c>
      <c r="Y172" s="18" t="s">
        <v>215</v>
      </c>
      <c r="Z172" s="18" t="s">
        <v>524</v>
      </c>
      <c r="AA172" s="18" t="s">
        <v>39</v>
      </c>
      <c r="AB172" s="18"/>
      <c r="AC172" s="18"/>
      <c r="AD172" s="18"/>
    </row>
    <row r="173" spans="1:30" s="14" customFormat="1" x14ac:dyDescent="0.3">
      <c r="A173" s="13"/>
      <c r="B173" s="13" t="s">
        <v>3587</v>
      </c>
      <c r="C173" s="13" t="s">
        <v>3588</v>
      </c>
      <c r="D173" s="13" t="s">
        <v>556</v>
      </c>
      <c r="E173" s="35"/>
      <c r="F173" s="35"/>
      <c r="G173" s="35"/>
      <c r="H173" s="35"/>
      <c r="I173" s="4"/>
      <c r="J173" s="35"/>
      <c r="K173" s="4"/>
      <c r="L173" s="35"/>
      <c r="M173" s="4"/>
      <c r="N173" s="35"/>
      <c r="O173" s="4"/>
      <c r="P173" s="35"/>
      <c r="Q173" s="35"/>
      <c r="R173" s="35"/>
      <c r="S173" s="12"/>
      <c r="T173" s="12"/>
      <c r="U173" s="12"/>
      <c r="X173" s="18" t="s">
        <v>216</v>
      </c>
      <c r="Y173" s="18" t="s">
        <v>217</v>
      </c>
      <c r="Z173" s="18" t="s">
        <v>524</v>
      </c>
      <c r="AA173" s="18" t="s">
        <v>23</v>
      </c>
      <c r="AB173" s="18"/>
      <c r="AC173" s="18"/>
      <c r="AD173" s="18"/>
    </row>
    <row r="174" spans="1:30" s="14" customFormat="1" x14ac:dyDescent="0.3">
      <c r="A174" s="13"/>
      <c r="B174" s="13" t="s">
        <v>3590</v>
      </c>
      <c r="C174" s="13" t="s">
        <v>3591</v>
      </c>
      <c r="D174" s="13" t="s">
        <v>556</v>
      </c>
      <c r="E174" s="35"/>
      <c r="F174" s="35"/>
      <c r="G174" s="35"/>
      <c r="H174" s="35"/>
      <c r="I174" s="4"/>
      <c r="J174" s="35"/>
      <c r="K174" s="4"/>
      <c r="L174" s="35"/>
      <c r="M174" s="4"/>
      <c r="N174" s="35"/>
      <c r="O174" s="4"/>
      <c r="P174" s="35"/>
      <c r="Q174" s="35"/>
      <c r="R174" s="35"/>
      <c r="S174" s="12"/>
      <c r="T174" s="12"/>
      <c r="U174" s="12"/>
      <c r="X174" s="18" t="s">
        <v>218</v>
      </c>
      <c r="Y174" s="18" t="s">
        <v>219</v>
      </c>
      <c r="Z174" s="18" t="s">
        <v>524</v>
      </c>
      <c r="AA174" s="18" t="s">
        <v>62</v>
      </c>
      <c r="AB174" s="18"/>
      <c r="AC174" s="18"/>
      <c r="AD174" s="18"/>
    </row>
    <row r="175" spans="1:30" s="14" customFormat="1" x14ac:dyDescent="0.3">
      <c r="A175" s="13"/>
      <c r="B175" s="13" t="s">
        <v>3593</v>
      </c>
      <c r="C175" s="13" t="s">
        <v>3594</v>
      </c>
      <c r="D175" s="13" t="s">
        <v>556</v>
      </c>
      <c r="E175" s="35"/>
      <c r="F175" s="35"/>
      <c r="G175" s="35"/>
      <c r="H175" s="35"/>
      <c r="I175" s="4"/>
      <c r="J175" s="35"/>
      <c r="K175" s="4"/>
      <c r="L175" s="35"/>
      <c r="M175" s="4"/>
      <c r="N175" s="35"/>
      <c r="O175" s="4"/>
      <c r="P175" s="35"/>
      <c r="Q175" s="35"/>
      <c r="R175" s="35"/>
      <c r="S175" s="12"/>
      <c r="T175" s="12"/>
      <c r="U175" s="12"/>
      <c r="X175" s="18" t="s">
        <v>220</v>
      </c>
      <c r="Y175" s="18" t="s">
        <v>221</v>
      </c>
      <c r="Z175" s="18" t="s">
        <v>524</v>
      </c>
      <c r="AA175" s="18" t="s">
        <v>16</v>
      </c>
      <c r="AB175" s="18"/>
      <c r="AC175" s="18"/>
      <c r="AD175" s="18"/>
    </row>
    <row r="176" spans="1:30" s="14" customFormat="1" x14ac:dyDescent="0.3">
      <c r="A176" s="11"/>
      <c r="B176" s="11" t="s">
        <v>3596</v>
      </c>
      <c r="C176" s="11" t="s">
        <v>3597</v>
      </c>
      <c r="D176" s="11" t="s">
        <v>556</v>
      </c>
      <c r="E176" s="3"/>
      <c r="F176" s="35"/>
      <c r="G176" s="3"/>
      <c r="H176" s="3"/>
      <c r="I176" s="5" t="str">
        <f>IF(AND(ISNUMBER(I177),ISNUMBER(I178),ISNUMBER(I179),ISNUMBER(I180)), (I177+I178-I179-I180)/I178, "")</f>
        <v/>
      </c>
      <c r="J176" s="3"/>
      <c r="K176" s="5" t="str">
        <f>IF(AND(ISNUMBER(K177),ISNUMBER(K178),ISNUMBER(K179),ISNUMBER(K180)), (K177+K178-K179-K180)/K178, "")</f>
        <v/>
      </c>
      <c r="L176" s="3"/>
      <c r="M176" s="5" t="str">
        <f>IF(AND(ISNUMBER(M177),ISNUMBER(M178),ISNUMBER(M179),ISNUMBER(M180)), (M177+M178-M179-M180)/M178, "")</f>
        <v/>
      </c>
      <c r="N176" s="3"/>
      <c r="O176" s="5" t="str">
        <f>IF(AND(ISNUMBER(O177),ISNUMBER(O178),ISNUMBER(O179),ISNUMBER(O180)), (O177+O178-O179-O180)/O178, "")</f>
        <v/>
      </c>
      <c r="P176" s="12"/>
      <c r="Q176" s="12"/>
      <c r="R176" s="12"/>
      <c r="S176" s="12"/>
      <c r="T176" s="12"/>
      <c r="U176" s="12"/>
      <c r="X176" s="18" t="s">
        <v>222</v>
      </c>
      <c r="Y176" s="18" t="s">
        <v>223</v>
      </c>
      <c r="Z176" s="18" t="s">
        <v>3758</v>
      </c>
      <c r="AA176" s="18" t="s">
        <v>62</v>
      </c>
      <c r="AB176" s="18"/>
      <c r="AC176" s="18"/>
      <c r="AD176" s="18"/>
    </row>
    <row r="177" spans="1:30" s="41" customFormat="1" x14ac:dyDescent="0.3">
      <c r="A177" s="13"/>
      <c r="B177" s="13" t="s">
        <v>3602</v>
      </c>
      <c r="C177" s="13" t="s">
        <v>3603</v>
      </c>
      <c r="D177" s="13" t="s">
        <v>556</v>
      </c>
      <c r="E177" s="35"/>
      <c r="F177" s="35"/>
      <c r="G177" s="35"/>
      <c r="H177" s="35"/>
      <c r="I177" s="4"/>
      <c r="J177" s="35"/>
      <c r="K177" s="4"/>
      <c r="L177" s="35"/>
      <c r="M177" s="4"/>
      <c r="N177" s="35"/>
      <c r="O177" s="4"/>
      <c r="P177" s="35"/>
      <c r="Q177" s="35"/>
      <c r="R177" s="35"/>
      <c r="S177" s="12"/>
      <c r="T177" s="12"/>
      <c r="U177" s="12"/>
      <c r="X177" s="18" t="s">
        <v>224</v>
      </c>
      <c r="Y177" s="18" t="s">
        <v>225</v>
      </c>
      <c r="Z177" s="18" t="s">
        <v>524</v>
      </c>
      <c r="AA177" s="18" t="s">
        <v>26</v>
      </c>
      <c r="AB177" s="18"/>
      <c r="AC177" s="18"/>
      <c r="AD177" s="18"/>
    </row>
    <row r="178" spans="1:30" s="41" customFormat="1" x14ac:dyDescent="0.3">
      <c r="A178" s="13"/>
      <c r="B178" s="13" t="s">
        <v>3605</v>
      </c>
      <c r="C178" s="13" t="s">
        <v>3606</v>
      </c>
      <c r="D178" s="13" t="s">
        <v>556</v>
      </c>
      <c r="E178" s="35"/>
      <c r="F178" s="35"/>
      <c r="G178" s="35"/>
      <c r="H178" s="35"/>
      <c r="I178" s="4"/>
      <c r="J178" s="35"/>
      <c r="K178" s="4"/>
      <c r="L178" s="35"/>
      <c r="M178" s="4"/>
      <c r="N178" s="35"/>
      <c r="O178" s="4"/>
      <c r="P178" s="35"/>
      <c r="Q178" s="35"/>
      <c r="R178" s="35"/>
      <c r="S178" s="12"/>
      <c r="T178" s="12"/>
      <c r="U178" s="12"/>
      <c r="X178" s="18" t="s">
        <v>226</v>
      </c>
      <c r="Y178" s="18" t="s">
        <v>227</v>
      </c>
      <c r="Z178" s="18" t="s">
        <v>524</v>
      </c>
      <c r="AA178" s="18" t="s">
        <v>16</v>
      </c>
      <c r="AB178" s="18"/>
      <c r="AC178" s="18"/>
      <c r="AD178" s="18"/>
    </row>
    <row r="179" spans="1:30" s="41" customFormat="1" x14ac:dyDescent="0.3">
      <c r="A179" s="13"/>
      <c r="B179" s="13" t="s">
        <v>3607</v>
      </c>
      <c r="C179" s="13" t="s">
        <v>3608</v>
      </c>
      <c r="D179" s="13" t="s">
        <v>556</v>
      </c>
      <c r="E179" s="35"/>
      <c r="F179" s="35"/>
      <c r="G179" s="35"/>
      <c r="H179" s="35"/>
      <c r="I179" s="4"/>
      <c r="J179" s="35"/>
      <c r="K179" s="4"/>
      <c r="L179" s="35"/>
      <c r="M179" s="4"/>
      <c r="N179" s="35"/>
      <c r="O179" s="4"/>
      <c r="P179" s="35"/>
      <c r="Q179" s="35"/>
      <c r="R179" s="35"/>
      <c r="S179" s="12"/>
      <c r="T179" s="12"/>
      <c r="U179" s="12"/>
      <c r="X179" s="18" t="s">
        <v>228</v>
      </c>
      <c r="Y179" s="18" t="s">
        <v>229</v>
      </c>
      <c r="Z179" s="18" t="s">
        <v>3758</v>
      </c>
      <c r="AA179" s="18" t="s">
        <v>89</v>
      </c>
      <c r="AB179" s="18"/>
      <c r="AC179" s="18"/>
      <c r="AD179" s="18"/>
    </row>
    <row r="180" spans="1:30" s="41" customFormat="1" x14ac:dyDescent="0.3">
      <c r="A180" s="13"/>
      <c r="B180" s="13" t="s">
        <v>3610</v>
      </c>
      <c r="C180" s="13" t="s">
        <v>3611</v>
      </c>
      <c r="D180" s="13" t="s">
        <v>556</v>
      </c>
      <c r="E180" s="35"/>
      <c r="F180" s="35"/>
      <c r="G180" s="35"/>
      <c r="H180" s="35"/>
      <c r="I180" s="4"/>
      <c r="J180" s="35"/>
      <c r="K180" s="4"/>
      <c r="L180" s="35"/>
      <c r="M180" s="4"/>
      <c r="N180" s="35"/>
      <c r="O180" s="4"/>
      <c r="P180" s="35"/>
      <c r="Q180" s="35"/>
      <c r="R180" s="35"/>
      <c r="S180" s="12"/>
      <c r="T180" s="12"/>
      <c r="U180" s="12"/>
      <c r="X180" s="18" t="s">
        <v>230</v>
      </c>
      <c r="Y180" s="18" t="s">
        <v>231</v>
      </c>
      <c r="Z180" s="18" t="s">
        <v>3758</v>
      </c>
      <c r="AA180" s="18" t="s">
        <v>62</v>
      </c>
      <c r="AB180" s="18"/>
      <c r="AC180" s="18"/>
      <c r="AD180" s="18"/>
    </row>
    <row r="181" spans="1:30" s="41" customFormat="1" ht="15.6" x14ac:dyDescent="0.3">
      <c r="A181" s="9"/>
      <c r="B181" s="9" t="s">
        <v>556</v>
      </c>
      <c r="C181" s="9" t="s">
        <v>4489</v>
      </c>
      <c r="D181" s="10" t="s">
        <v>556</v>
      </c>
      <c r="E181" s="10"/>
      <c r="F181" s="10"/>
      <c r="G181" s="10"/>
      <c r="H181" s="10"/>
      <c r="I181" s="10"/>
      <c r="J181" s="10"/>
      <c r="K181" s="10"/>
      <c r="L181" s="10"/>
      <c r="M181" s="10"/>
      <c r="N181" s="10"/>
      <c r="O181" s="10"/>
      <c r="P181" s="10"/>
      <c r="Q181" s="10"/>
      <c r="R181" s="10"/>
      <c r="S181" s="10"/>
      <c r="T181" s="10"/>
      <c r="U181" s="10"/>
      <c r="X181" s="18" t="s">
        <v>232</v>
      </c>
      <c r="Y181" s="18" t="s">
        <v>233</v>
      </c>
      <c r="Z181" s="18" t="s">
        <v>524</v>
      </c>
      <c r="AA181" s="18" t="s">
        <v>16</v>
      </c>
      <c r="AB181" s="18"/>
      <c r="AC181" s="18"/>
      <c r="AD181" s="18"/>
    </row>
    <row r="182" spans="1:30" s="41" customFormat="1" x14ac:dyDescent="0.3">
      <c r="A182" s="11"/>
      <c r="B182" s="11" t="s">
        <v>4490</v>
      </c>
      <c r="C182" s="11" t="s">
        <v>3834</v>
      </c>
      <c r="D182" s="11" t="s">
        <v>556</v>
      </c>
      <c r="E182" s="3"/>
      <c r="F182" s="35"/>
      <c r="G182" s="35"/>
      <c r="H182" s="35"/>
      <c r="I182" s="4"/>
      <c r="J182" s="35"/>
      <c r="K182" s="4"/>
      <c r="L182" s="35"/>
      <c r="M182" s="4"/>
      <c r="N182" s="35"/>
      <c r="O182" s="4"/>
      <c r="P182" s="35"/>
      <c r="Q182" s="35"/>
      <c r="R182" s="35"/>
      <c r="S182" s="35"/>
      <c r="T182" s="35"/>
      <c r="U182" s="35"/>
      <c r="X182" s="18" t="s">
        <v>234</v>
      </c>
      <c r="Y182" s="18" t="s">
        <v>235</v>
      </c>
      <c r="Z182" s="18" t="s">
        <v>524</v>
      </c>
      <c r="AA182" s="18" t="s">
        <v>89</v>
      </c>
      <c r="AB182" s="18"/>
      <c r="AC182" s="18"/>
      <c r="AD182" s="18"/>
    </row>
    <row r="183" spans="1:30" s="41" customFormat="1" x14ac:dyDescent="0.3">
      <c r="A183" s="11"/>
      <c r="B183" s="11" t="s">
        <v>4491</v>
      </c>
      <c r="C183" s="11" t="s">
        <v>3842</v>
      </c>
      <c r="D183" s="11" t="s">
        <v>556</v>
      </c>
      <c r="E183" s="3"/>
      <c r="F183" s="35"/>
      <c r="G183" s="35"/>
      <c r="H183" s="35"/>
      <c r="I183" s="4"/>
      <c r="J183" s="35"/>
      <c r="K183" s="4"/>
      <c r="L183" s="35"/>
      <c r="M183" s="4"/>
      <c r="N183" s="35"/>
      <c r="O183" s="4"/>
      <c r="P183" s="35"/>
      <c r="Q183" s="35"/>
      <c r="R183" s="35"/>
      <c r="S183" s="35"/>
      <c r="T183" s="35"/>
      <c r="U183" s="35"/>
      <c r="X183" s="18" t="s">
        <v>236</v>
      </c>
      <c r="Y183" s="18" t="s">
        <v>237</v>
      </c>
      <c r="Z183" s="18" t="s">
        <v>524</v>
      </c>
      <c r="AA183" s="18" t="s">
        <v>11</v>
      </c>
      <c r="AB183" s="18"/>
      <c r="AC183" s="18"/>
      <c r="AD183" s="18"/>
    </row>
    <row r="184" spans="1:30" s="41" customFormat="1" x14ac:dyDescent="0.3">
      <c r="A184" s="11"/>
      <c r="B184" s="11" t="s">
        <v>4492</v>
      </c>
      <c r="C184" s="11" t="s">
        <v>3848</v>
      </c>
      <c r="D184" s="11" t="s">
        <v>556</v>
      </c>
      <c r="E184" s="3"/>
      <c r="F184" s="35"/>
      <c r="G184" s="35"/>
      <c r="H184" s="35"/>
      <c r="I184" s="4"/>
      <c r="J184" s="35"/>
      <c r="K184" s="4"/>
      <c r="L184" s="35"/>
      <c r="M184" s="4"/>
      <c r="N184" s="35"/>
      <c r="O184" s="4"/>
      <c r="P184" s="35"/>
      <c r="Q184" s="35"/>
      <c r="R184" s="35"/>
      <c r="S184" s="35"/>
      <c r="T184" s="35"/>
      <c r="U184" s="35"/>
      <c r="X184" s="18" t="s">
        <v>486</v>
      </c>
      <c r="Y184" s="18" t="s">
        <v>487</v>
      </c>
      <c r="Z184" s="18" t="s">
        <v>524</v>
      </c>
      <c r="AA184" s="18" t="s">
        <v>442</v>
      </c>
      <c r="AB184" s="18"/>
      <c r="AC184" s="18"/>
      <c r="AD184" s="18"/>
    </row>
    <row r="185" spans="1:30" s="41" customFormat="1" x14ac:dyDescent="0.3">
      <c r="A185" s="11"/>
      <c r="B185" s="11" t="s">
        <v>4493</v>
      </c>
      <c r="C185" s="11" t="s">
        <v>3852</v>
      </c>
      <c r="D185" s="11" t="s">
        <v>556</v>
      </c>
      <c r="E185" s="3"/>
      <c r="F185" s="35"/>
      <c r="G185" s="35"/>
      <c r="H185" s="35"/>
      <c r="I185" s="4"/>
      <c r="J185" s="35"/>
      <c r="K185" s="4"/>
      <c r="L185" s="35"/>
      <c r="M185" s="4"/>
      <c r="N185" s="35"/>
      <c r="O185" s="4"/>
      <c r="P185" s="35"/>
      <c r="Q185" s="35"/>
      <c r="R185" s="35"/>
      <c r="S185" s="35"/>
      <c r="T185" s="35"/>
      <c r="U185" s="35"/>
      <c r="X185" s="18" t="s">
        <v>238</v>
      </c>
      <c r="Y185" s="18" t="s">
        <v>239</v>
      </c>
      <c r="Z185" s="18" t="s">
        <v>524</v>
      </c>
      <c r="AA185" s="18" t="s">
        <v>16</v>
      </c>
      <c r="AB185" s="18"/>
      <c r="AC185" s="18"/>
      <c r="AD185" s="18"/>
    </row>
    <row r="186" spans="1:30" s="41" customFormat="1" ht="28.8" x14ac:dyDescent="0.3">
      <c r="A186" s="11"/>
      <c r="B186" s="11" t="s">
        <v>4494</v>
      </c>
      <c r="C186" s="11" t="s">
        <v>3861</v>
      </c>
      <c r="D186" s="11" t="s">
        <v>556</v>
      </c>
      <c r="E186" s="3"/>
      <c r="F186" s="35"/>
      <c r="G186" s="35"/>
      <c r="H186" s="35"/>
      <c r="I186" s="4"/>
      <c r="J186" s="35"/>
      <c r="K186" s="4"/>
      <c r="L186" s="35"/>
      <c r="M186" s="4"/>
      <c r="N186" s="35"/>
      <c r="O186" s="4"/>
      <c r="P186" s="35"/>
      <c r="Q186" s="35"/>
      <c r="R186" s="35"/>
      <c r="S186" s="35"/>
      <c r="T186" s="35"/>
      <c r="U186" s="35"/>
      <c r="X186" s="18" t="s">
        <v>240</v>
      </c>
      <c r="Y186" s="18" t="s">
        <v>241</v>
      </c>
      <c r="Z186" s="18" t="s">
        <v>524</v>
      </c>
      <c r="AA186" s="18" t="s">
        <v>23</v>
      </c>
      <c r="AB186" s="18"/>
      <c r="AC186" s="18"/>
      <c r="AD186" s="18"/>
    </row>
    <row r="187" spans="1:30" s="41" customFormat="1" x14ac:dyDescent="0.3">
      <c r="A187" s="11"/>
      <c r="B187" s="11" t="s">
        <v>4495</v>
      </c>
      <c r="C187" s="11" t="s">
        <v>3866</v>
      </c>
      <c r="D187" s="11" t="s">
        <v>556</v>
      </c>
      <c r="E187" s="3"/>
      <c r="F187" s="35"/>
      <c r="G187" s="35"/>
      <c r="H187" s="35"/>
      <c r="I187" s="4"/>
      <c r="J187" s="35"/>
      <c r="K187" s="4"/>
      <c r="L187" s="35"/>
      <c r="M187" s="4"/>
      <c r="N187" s="35"/>
      <c r="O187" s="4"/>
      <c r="P187" s="35"/>
      <c r="Q187" s="35"/>
      <c r="R187" s="35"/>
      <c r="S187" s="35"/>
      <c r="T187" s="35"/>
      <c r="U187" s="35"/>
      <c r="X187" s="18" t="s">
        <v>242</v>
      </c>
      <c r="Y187" s="18" t="s">
        <v>243</v>
      </c>
      <c r="Z187" s="18" t="s">
        <v>3758</v>
      </c>
      <c r="AA187" s="18" t="s">
        <v>23</v>
      </c>
      <c r="AB187" s="18"/>
      <c r="AC187" s="18"/>
      <c r="AD187" s="18"/>
    </row>
    <row r="188" spans="1:30" s="41" customFormat="1" x14ac:dyDescent="0.3">
      <c r="A188" s="11"/>
      <c r="B188" s="11" t="s">
        <v>4496</v>
      </c>
      <c r="C188" s="11" t="s">
        <v>3871</v>
      </c>
      <c r="D188" s="11" t="s">
        <v>556</v>
      </c>
      <c r="E188" s="3"/>
      <c r="F188" s="35"/>
      <c r="G188" s="35"/>
      <c r="H188" s="35"/>
      <c r="I188" s="4"/>
      <c r="J188" s="35"/>
      <c r="K188" s="4"/>
      <c r="L188" s="35"/>
      <c r="M188" s="4"/>
      <c r="N188" s="35"/>
      <c r="O188" s="4"/>
      <c r="P188" s="35"/>
      <c r="Q188" s="35"/>
      <c r="R188" s="35"/>
      <c r="S188" s="35"/>
      <c r="T188" s="35"/>
      <c r="U188" s="35"/>
      <c r="X188" s="18" t="s">
        <v>244</v>
      </c>
      <c r="Y188" s="18" t="s">
        <v>245</v>
      </c>
      <c r="Z188" s="18" t="s">
        <v>3758</v>
      </c>
      <c r="AA188" s="18" t="s">
        <v>89</v>
      </c>
      <c r="AB188" s="18"/>
      <c r="AC188" s="18"/>
      <c r="AD188" s="18"/>
    </row>
    <row r="189" spans="1:30" s="41" customFormat="1" x14ac:dyDescent="0.3">
      <c r="A189" s="11"/>
      <c r="B189" s="11" t="s">
        <v>4497</v>
      </c>
      <c r="C189" s="11" t="s">
        <v>3877</v>
      </c>
      <c r="D189" s="11" t="s">
        <v>556</v>
      </c>
      <c r="E189" s="3"/>
      <c r="F189" s="35"/>
      <c r="G189" s="35"/>
      <c r="H189" s="35"/>
      <c r="I189" s="4"/>
      <c r="J189" s="35"/>
      <c r="K189" s="4"/>
      <c r="L189" s="35"/>
      <c r="M189" s="4"/>
      <c r="N189" s="35"/>
      <c r="O189" s="4"/>
      <c r="P189" s="35"/>
      <c r="Q189" s="35"/>
      <c r="R189" s="35"/>
      <c r="S189" s="35"/>
      <c r="T189" s="35"/>
      <c r="U189" s="35"/>
      <c r="X189" s="18" t="s">
        <v>246</v>
      </c>
      <c r="Y189" s="18" t="s">
        <v>247</v>
      </c>
      <c r="Z189" s="18" t="s">
        <v>524</v>
      </c>
      <c r="AA189" s="18" t="s">
        <v>62</v>
      </c>
      <c r="AB189" s="18"/>
      <c r="AC189" s="18"/>
      <c r="AD189" s="18"/>
    </row>
    <row r="190" spans="1:30" s="41" customFormat="1" x14ac:dyDescent="0.3">
      <c r="A190" s="11"/>
      <c r="B190" s="11" t="s">
        <v>4498</v>
      </c>
      <c r="C190" s="11" t="s">
        <v>3882</v>
      </c>
      <c r="D190" s="11" t="s">
        <v>556</v>
      </c>
      <c r="E190" s="3"/>
      <c r="F190" s="35"/>
      <c r="G190" s="35"/>
      <c r="H190" s="35"/>
      <c r="I190" s="4"/>
      <c r="J190" s="35"/>
      <c r="K190" s="4"/>
      <c r="L190" s="35"/>
      <c r="M190" s="4"/>
      <c r="N190" s="35"/>
      <c r="O190" s="4"/>
      <c r="P190" s="35"/>
      <c r="Q190" s="35"/>
      <c r="R190" s="35"/>
      <c r="S190" s="35"/>
      <c r="T190" s="35"/>
      <c r="U190" s="35"/>
      <c r="X190" s="18" t="s">
        <v>488</v>
      </c>
      <c r="Y190" s="18" t="s">
        <v>489</v>
      </c>
      <c r="Z190" s="18" t="s">
        <v>524</v>
      </c>
      <c r="AA190" s="18" t="s">
        <v>23</v>
      </c>
      <c r="AB190" s="18"/>
      <c r="AC190" s="18"/>
      <c r="AD190" s="18"/>
    </row>
    <row r="191" spans="1:30" s="41" customFormat="1" x14ac:dyDescent="0.3">
      <c r="A191" s="11"/>
      <c r="B191" s="11" t="s">
        <v>4499</v>
      </c>
      <c r="C191" s="11" t="s">
        <v>3886</v>
      </c>
      <c r="D191" s="11" t="s">
        <v>556</v>
      </c>
      <c r="E191" s="3"/>
      <c r="F191" s="35"/>
      <c r="G191" s="35"/>
      <c r="H191" s="35"/>
      <c r="I191" s="4"/>
      <c r="J191" s="35"/>
      <c r="K191" s="4"/>
      <c r="L191" s="35"/>
      <c r="M191" s="4"/>
      <c r="N191" s="35"/>
      <c r="O191" s="4"/>
      <c r="P191" s="35"/>
      <c r="Q191" s="35"/>
      <c r="R191" s="35"/>
      <c r="S191" s="35"/>
      <c r="T191" s="35"/>
      <c r="U191" s="35"/>
      <c r="X191" s="18" t="s">
        <v>248</v>
      </c>
      <c r="Y191" s="18" t="s">
        <v>249</v>
      </c>
      <c r="Z191" s="18" t="s">
        <v>525</v>
      </c>
      <c r="AA191" s="18" t="s">
        <v>23</v>
      </c>
      <c r="AB191" s="18"/>
      <c r="AC191" s="18"/>
      <c r="AD191" s="18"/>
    </row>
    <row r="192" spans="1:30" s="41" customFormat="1" x14ac:dyDescent="0.3">
      <c r="A192" s="11"/>
      <c r="B192" s="11" t="s">
        <v>4500</v>
      </c>
      <c r="C192" s="11" t="s">
        <v>3891</v>
      </c>
      <c r="D192" s="11" t="s">
        <v>556</v>
      </c>
      <c r="E192" s="3"/>
      <c r="F192" s="35"/>
      <c r="G192" s="35"/>
      <c r="H192" s="35"/>
      <c r="I192" s="4"/>
      <c r="J192" s="35"/>
      <c r="K192" s="4"/>
      <c r="L192" s="35"/>
      <c r="M192" s="4"/>
      <c r="N192" s="35"/>
      <c r="O192" s="4"/>
      <c r="P192" s="35"/>
      <c r="Q192" s="35"/>
      <c r="R192" s="35"/>
      <c r="S192" s="35"/>
      <c r="T192" s="35"/>
      <c r="U192" s="35"/>
      <c r="X192" s="18" t="s">
        <v>250</v>
      </c>
      <c r="Y192" s="18" t="s">
        <v>251</v>
      </c>
      <c r="Z192" s="18" t="s">
        <v>524</v>
      </c>
      <c r="AA192" s="18" t="s">
        <v>62</v>
      </c>
      <c r="AB192" s="18"/>
      <c r="AC192" s="18"/>
      <c r="AD192" s="18"/>
    </row>
    <row r="193" spans="1:30" s="41" customFormat="1" x14ac:dyDescent="0.3">
      <c r="A193" s="11"/>
      <c r="B193" s="11" t="s">
        <v>4501</v>
      </c>
      <c r="C193" s="11" t="s">
        <v>3896</v>
      </c>
      <c r="D193" s="11" t="s">
        <v>556</v>
      </c>
      <c r="E193" s="3"/>
      <c r="F193" s="35"/>
      <c r="G193" s="35"/>
      <c r="H193" s="35"/>
      <c r="I193" s="4"/>
      <c r="J193" s="35"/>
      <c r="K193" s="4"/>
      <c r="L193" s="35"/>
      <c r="M193" s="4"/>
      <c r="N193" s="35"/>
      <c r="O193" s="4"/>
      <c r="P193" s="35"/>
      <c r="Q193" s="35"/>
      <c r="R193" s="35"/>
      <c r="S193" s="35"/>
      <c r="T193" s="35"/>
      <c r="U193" s="35"/>
      <c r="X193" s="18" t="s">
        <v>252</v>
      </c>
      <c r="Y193" s="18" t="s">
        <v>253</v>
      </c>
      <c r="Z193" s="18" t="s">
        <v>524</v>
      </c>
      <c r="AA193" s="18" t="s">
        <v>39</v>
      </c>
      <c r="AB193" s="18"/>
      <c r="AC193" s="18"/>
      <c r="AD193" s="18"/>
    </row>
    <row r="194" spans="1:30" s="41" customFormat="1" x14ac:dyDescent="0.3">
      <c r="A194" s="11"/>
      <c r="B194" s="11" t="s">
        <v>4502</v>
      </c>
      <c r="C194" s="11" t="s">
        <v>3900</v>
      </c>
      <c r="D194" s="11" t="s">
        <v>556</v>
      </c>
      <c r="E194" s="3"/>
      <c r="F194" s="35"/>
      <c r="G194" s="35"/>
      <c r="H194" s="35"/>
      <c r="I194" s="4"/>
      <c r="J194" s="35"/>
      <c r="K194" s="4"/>
      <c r="L194" s="35"/>
      <c r="M194" s="4"/>
      <c r="N194" s="35"/>
      <c r="O194" s="4"/>
      <c r="P194" s="35"/>
      <c r="Q194" s="35"/>
      <c r="R194" s="35"/>
      <c r="S194" s="35"/>
      <c r="T194" s="35"/>
      <c r="U194" s="35"/>
      <c r="X194" s="18" t="s">
        <v>254</v>
      </c>
      <c r="Y194" s="18" t="s">
        <v>255</v>
      </c>
      <c r="Z194" s="18" t="s">
        <v>524</v>
      </c>
      <c r="AA194" s="18" t="s">
        <v>39</v>
      </c>
      <c r="AB194" s="18"/>
      <c r="AC194" s="18"/>
      <c r="AD194" s="18"/>
    </row>
    <row r="195" spans="1:30" s="41" customFormat="1" x14ac:dyDescent="0.3">
      <c r="A195" s="11"/>
      <c r="B195" s="11" t="s">
        <v>4503</v>
      </c>
      <c r="C195" s="11" t="s">
        <v>3905</v>
      </c>
      <c r="D195" s="11" t="s">
        <v>556</v>
      </c>
      <c r="E195" s="3"/>
      <c r="F195" s="35"/>
      <c r="G195" s="35"/>
      <c r="H195" s="35"/>
      <c r="I195" s="4"/>
      <c r="J195" s="35"/>
      <c r="K195" s="4"/>
      <c r="L195" s="35"/>
      <c r="M195" s="4"/>
      <c r="N195" s="35"/>
      <c r="O195" s="4"/>
      <c r="P195" s="35"/>
      <c r="Q195" s="35"/>
      <c r="R195" s="35"/>
      <c r="S195" s="35"/>
      <c r="T195" s="35"/>
      <c r="U195" s="35"/>
      <c r="X195" s="18" t="s">
        <v>256</v>
      </c>
      <c r="Y195" s="18" t="s">
        <v>257</v>
      </c>
      <c r="Z195" s="18" t="s">
        <v>524</v>
      </c>
      <c r="AA195" s="18" t="s">
        <v>26</v>
      </c>
      <c r="AB195" s="18"/>
      <c r="AC195" s="18"/>
      <c r="AD195" s="18"/>
    </row>
    <row r="196" spans="1:30" s="41" customFormat="1" x14ac:dyDescent="0.3">
      <c r="A196" s="11"/>
      <c r="B196" s="11" t="s">
        <v>4504</v>
      </c>
      <c r="C196" s="11" t="s">
        <v>3916</v>
      </c>
      <c r="D196" s="11" t="s">
        <v>556</v>
      </c>
      <c r="E196" s="3"/>
      <c r="F196" s="35"/>
      <c r="G196" s="35"/>
      <c r="H196" s="35"/>
      <c r="I196" s="4"/>
      <c r="J196" s="35"/>
      <c r="K196" s="4"/>
      <c r="L196" s="35"/>
      <c r="M196" s="4"/>
      <c r="N196" s="35"/>
      <c r="O196" s="4"/>
      <c r="P196" s="35"/>
      <c r="Q196" s="35"/>
      <c r="R196" s="35"/>
      <c r="S196" s="35"/>
      <c r="T196" s="35"/>
      <c r="U196" s="35"/>
      <c r="X196" s="18" t="s">
        <v>258</v>
      </c>
      <c r="Y196" s="18" t="s">
        <v>259</v>
      </c>
      <c r="Z196" s="18" t="s">
        <v>524</v>
      </c>
      <c r="AA196" s="18" t="s">
        <v>11</v>
      </c>
      <c r="AB196" s="18"/>
      <c r="AC196" s="18"/>
      <c r="AD196" s="18"/>
    </row>
    <row r="197" spans="1:30" s="41" customFormat="1" x14ac:dyDescent="0.3">
      <c r="A197" s="11"/>
      <c r="B197" s="11" t="s">
        <v>4505</v>
      </c>
      <c r="C197" s="11" t="s">
        <v>3921</v>
      </c>
      <c r="D197" s="11" t="s">
        <v>556</v>
      </c>
      <c r="E197" s="3"/>
      <c r="F197" s="35"/>
      <c r="G197" s="35"/>
      <c r="H197" s="35"/>
      <c r="I197" s="4"/>
      <c r="J197" s="35"/>
      <c r="K197" s="4"/>
      <c r="L197" s="35"/>
      <c r="M197" s="4"/>
      <c r="N197" s="35"/>
      <c r="O197" s="4"/>
      <c r="P197" s="35"/>
      <c r="Q197" s="35"/>
      <c r="R197" s="35"/>
      <c r="S197" s="35"/>
      <c r="T197" s="35"/>
      <c r="U197" s="35"/>
      <c r="X197" s="18" t="s">
        <v>490</v>
      </c>
      <c r="Y197" s="18" t="s">
        <v>491</v>
      </c>
      <c r="Z197" s="18" t="s">
        <v>524</v>
      </c>
      <c r="AA197" s="18" t="s">
        <v>442</v>
      </c>
      <c r="AB197" s="18"/>
      <c r="AC197" s="18"/>
      <c r="AD197" s="18"/>
    </row>
    <row r="198" spans="1:30" s="41" customFormat="1" ht="28.8" x14ac:dyDescent="0.3">
      <c r="A198" s="11"/>
      <c r="B198" s="11" t="s">
        <v>4506</v>
      </c>
      <c r="C198" s="11" t="s">
        <v>3927</v>
      </c>
      <c r="D198" s="11" t="s">
        <v>556</v>
      </c>
      <c r="E198" s="3"/>
      <c r="F198" s="35"/>
      <c r="G198" s="35"/>
      <c r="H198" s="35"/>
      <c r="I198" s="4"/>
      <c r="J198" s="35"/>
      <c r="K198" s="4"/>
      <c r="L198" s="35"/>
      <c r="M198" s="4"/>
      <c r="N198" s="35"/>
      <c r="O198" s="4"/>
      <c r="P198" s="35"/>
      <c r="Q198" s="35"/>
      <c r="R198" s="35"/>
      <c r="S198" s="35"/>
      <c r="T198" s="35"/>
      <c r="U198" s="35"/>
      <c r="X198" s="18" t="s">
        <v>260</v>
      </c>
      <c r="Y198" s="18" t="s">
        <v>261</v>
      </c>
      <c r="Z198" s="18" t="s">
        <v>3758</v>
      </c>
      <c r="AA198" s="18" t="s">
        <v>11</v>
      </c>
      <c r="AB198" s="18"/>
      <c r="AC198" s="18"/>
      <c r="AD198" s="18"/>
    </row>
    <row r="199" spans="1:30" s="41" customFormat="1" x14ac:dyDescent="0.3">
      <c r="A199" s="11"/>
      <c r="B199" s="11" t="s">
        <v>4507</v>
      </c>
      <c r="C199" s="11" t="s">
        <v>3934</v>
      </c>
      <c r="D199" s="11" t="s">
        <v>556</v>
      </c>
      <c r="E199" s="3"/>
      <c r="F199" s="35"/>
      <c r="G199" s="35"/>
      <c r="H199" s="35"/>
      <c r="I199" s="4"/>
      <c r="J199" s="35"/>
      <c r="K199" s="4"/>
      <c r="L199" s="35"/>
      <c r="M199" s="4"/>
      <c r="N199" s="35"/>
      <c r="O199" s="4"/>
      <c r="P199" s="35"/>
      <c r="Q199" s="35"/>
      <c r="R199" s="35"/>
      <c r="S199" s="35"/>
      <c r="T199" s="35"/>
      <c r="U199" s="35"/>
      <c r="X199" s="18" t="s">
        <v>262</v>
      </c>
      <c r="Y199" s="18" t="s">
        <v>263</v>
      </c>
      <c r="Z199" s="18" t="s">
        <v>524</v>
      </c>
      <c r="AA199" s="18" t="s">
        <v>11</v>
      </c>
      <c r="AB199" s="18"/>
      <c r="AC199" s="18"/>
      <c r="AD199" s="18"/>
    </row>
    <row r="200" spans="1:30" s="41" customFormat="1" x14ac:dyDescent="0.3">
      <c r="A200" s="11"/>
      <c r="B200" s="11" t="s">
        <v>4508</v>
      </c>
      <c r="C200" s="11" t="s">
        <v>3944</v>
      </c>
      <c r="D200" s="11" t="s">
        <v>556</v>
      </c>
      <c r="E200" s="3"/>
      <c r="F200" s="35"/>
      <c r="G200" s="35"/>
      <c r="H200" s="35"/>
      <c r="I200" s="4"/>
      <c r="J200" s="35"/>
      <c r="K200" s="4"/>
      <c r="L200" s="35"/>
      <c r="M200" s="4"/>
      <c r="N200" s="35"/>
      <c r="O200" s="4"/>
      <c r="P200" s="35"/>
      <c r="Q200" s="35"/>
      <c r="R200" s="35"/>
      <c r="S200" s="35"/>
      <c r="T200" s="35"/>
      <c r="U200" s="35"/>
      <c r="X200" s="18" t="s">
        <v>264</v>
      </c>
      <c r="Y200" s="18" t="s">
        <v>265</v>
      </c>
      <c r="Z200" s="18" t="s">
        <v>524</v>
      </c>
      <c r="AA200" s="18" t="s">
        <v>11</v>
      </c>
      <c r="AB200" s="18"/>
      <c r="AC200" s="18"/>
      <c r="AD200" s="18"/>
    </row>
    <row r="201" spans="1:30" s="41" customFormat="1" x14ac:dyDescent="0.3">
      <c r="A201" s="11"/>
      <c r="B201" s="11" t="s">
        <v>4509</v>
      </c>
      <c r="C201" s="11" t="s">
        <v>3949</v>
      </c>
      <c r="D201" s="11" t="s">
        <v>556</v>
      </c>
      <c r="E201" s="3"/>
      <c r="F201" s="35"/>
      <c r="G201" s="35"/>
      <c r="H201" s="35"/>
      <c r="I201" s="4"/>
      <c r="J201" s="35"/>
      <c r="K201" s="4"/>
      <c r="L201" s="35"/>
      <c r="M201" s="4"/>
      <c r="N201" s="35"/>
      <c r="O201" s="4"/>
      <c r="P201" s="35"/>
      <c r="Q201" s="35"/>
      <c r="R201" s="35"/>
      <c r="S201" s="35"/>
      <c r="T201" s="35"/>
      <c r="U201" s="35"/>
      <c r="X201" s="18" t="s">
        <v>266</v>
      </c>
      <c r="Y201" s="18" t="s">
        <v>267</v>
      </c>
      <c r="Z201" s="18" t="s">
        <v>524</v>
      </c>
      <c r="AA201" s="18" t="s">
        <v>62</v>
      </c>
      <c r="AB201" s="18"/>
      <c r="AC201" s="18"/>
      <c r="AD201" s="18"/>
    </row>
    <row r="202" spans="1:30" s="41" customFormat="1" x14ac:dyDescent="0.3">
      <c r="A202" s="11"/>
      <c r="B202" s="11" t="s">
        <v>4510</v>
      </c>
      <c r="C202" s="11" t="s">
        <v>3955</v>
      </c>
      <c r="D202" s="11" t="s">
        <v>556</v>
      </c>
      <c r="E202" s="3"/>
      <c r="F202" s="35"/>
      <c r="G202" s="35"/>
      <c r="H202" s="35"/>
      <c r="I202" s="4"/>
      <c r="J202" s="35"/>
      <c r="K202" s="4"/>
      <c r="L202" s="35"/>
      <c r="M202" s="4"/>
      <c r="N202" s="35"/>
      <c r="O202" s="4"/>
      <c r="P202" s="35"/>
      <c r="Q202" s="35"/>
      <c r="R202" s="35"/>
      <c r="S202" s="35"/>
      <c r="T202" s="35"/>
      <c r="U202" s="35"/>
      <c r="X202" s="18" t="s">
        <v>268</v>
      </c>
      <c r="Y202" s="18" t="s">
        <v>269</v>
      </c>
      <c r="Z202" s="18" t="s">
        <v>524</v>
      </c>
      <c r="AA202" s="18" t="s">
        <v>39</v>
      </c>
      <c r="AB202" s="18"/>
      <c r="AC202" s="18"/>
      <c r="AD202" s="18"/>
    </row>
    <row r="203" spans="1:30" s="41" customFormat="1" x14ac:dyDescent="0.3">
      <c r="A203" s="11"/>
      <c r="B203" s="11" t="s">
        <v>4511</v>
      </c>
      <c r="C203" s="11" t="s">
        <v>3961</v>
      </c>
      <c r="D203" s="11" t="s">
        <v>556</v>
      </c>
      <c r="E203" s="3"/>
      <c r="F203" s="35"/>
      <c r="G203" s="35"/>
      <c r="H203" s="35"/>
      <c r="I203" s="4"/>
      <c r="J203" s="35"/>
      <c r="K203" s="4"/>
      <c r="L203" s="35"/>
      <c r="M203" s="4"/>
      <c r="N203" s="35"/>
      <c r="O203" s="4"/>
      <c r="P203" s="35"/>
      <c r="Q203" s="35"/>
      <c r="R203" s="35"/>
      <c r="S203" s="35"/>
      <c r="T203" s="35"/>
      <c r="U203" s="35"/>
      <c r="X203" s="18" t="s">
        <v>270</v>
      </c>
      <c r="Y203" s="18" t="s">
        <v>271</v>
      </c>
      <c r="Z203" s="18" t="s">
        <v>524</v>
      </c>
      <c r="AA203" s="18" t="s">
        <v>6</v>
      </c>
      <c r="AB203" s="18"/>
      <c r="AC203" s="18"/>
      <c r="AD203" s="18"/>
    </row>
    <row r="204" spans="1:30" s="41" customFormat="1" x14ac:dyDescent="0.3">
      <c r="A204" s="11"/>
      <c r="B204" s="11" t="s">
        <v>4512</v>
      </c>
      <c r="C204" s="11" t="s">
        <v>3965</v>
      </c>
      <c r="D204" s="11" t="s">
        <v>556</v>
      </c>
      <c r="E204" s="3"/>
      <c r="F204" s="35"/>
      <c r="G204" s="35"/>
      <c r="H204" s="35"/>
      <c r="I204" s="4"/>
      <c r="J204" s="35"/>
      <c r="K204" s="4"/>
      <c r="L204" s="35"/>
      <c r="M204" s="4"/>
      <c r="N204" s="35"/>
      <c r="O204" s="4"/>
      <c r="P204" s="35"/>
      <c r="Q204" s="35"/>
      <c r="R204" s="35"/>
      <c r="S204" s="35"/>
      <c r="T204" s="35"/>
      <c r="U204" s="35"/>
      <c r="X204" s="18" t="s">
        <v>272</v>
      </c>
      <c r="Y204" s="18" t="s">
        <v>273</v>
      </c>
      <c r="Z204" s="18" t="s">
        <v>525</v>
      </c>
      <c r="AA204" s="18" t="s">
        <v>6</v>
      </c>
      <c r="AB204" s="18"/>
      <c r="AC204" s="18"/>
      <c r="AD204" s="18"/>
    </row>
    <row r="205" spans="1:30" s="41" customFormat="1" ht="28.8" x14ac:dyDescent="0.3">
      <c r="A205" s="11"/>
      <c r="B205" s="11" t="s">
        <v>4513</v>
      </c>
      <c r="C205" s="11" t="s">
        <v>3971</v>
      </c>
      <c r="D205" s="11" t="s">
        <v>556</v>
      </c>
      <c r="E205" s="3"/>
      <c r="F205" s="35"/>
      <c r="G205" s="35"/>
      <c r="H205" s="35"/>
      <c r="I205" s="4"/>
      <c r="J205" s="35"/>
      <c r="K205" s="4"/>
      <c r="L205" s="35"/>
      <c r="M205" s="4"/>
      <c r="N205" s="35"/>
      <c r="O205" s="4"/>
      <c r="P205" s="35"/>
      <c r="Q205" s="35"/>
      <c r="R205" s="35"/>
      <c r="S205" s="35"/>
      <c r="T205" s="35"/>
      <c r="U205" s="35"/>
      <c r="X205" s="18" t="s">
        <v>274</v>
      </c>
      <c r="Y205" s="18" t="s">
        <v>275</v>
      </c>
      <c r="Z205" s="18" t="s">
        <v>524</v>
      </c>
      <c r="AA205" s="18" t="s">
        <v>16</v>
      </c>
      <c r="AB205" s="18"/>
      <c r="AC205" s="18"/>
      <c r="AD205" s="18"/>
    </row>
    <row r="206" spans="1:30" s="41" customFormat="1" ht="28.8" x14ac:dyDescent="0.3">
      <c r="A206" s="11"/>
      <c r="B206" s="11" t="s">
        <v>4514</v>
      </c>
      <c r="C206" s="11" t="s">
        <v>3976</v>
      </c>
      <c r="D206" s="11" t="s">
        <v>556</v>
      </c>
      <c r="E206" s="3"/>
      <c r="F206" s="35"/>
      <c r="G206" s="35"/>
      <c r="H206" s="35"/>
      <c r="I206" s="4"/>
      <c r="J206" s="35"/>
      <c r="K206" s="4"/>
      <c r="L206" s="35"/>
      <c r="M206" s="4"/>
      <c r="N206" s="35"/>
      <c r="O206" s="4"/>
      <c r="P206" s="35"/>
      <c r="Q206" s="35"/>
      <c r="R206" s="35"/>
      <c r="S206" s="35"/>
      <c r="T206" s="35"/>
      <c r="U206" s="35"/>
      <c r="X206" s="18" t="s">
        <v>276</v>
      </c>
      <c r="Y206" s="18" t="s">
        <v>277</v>
      </c>
      <c r="Z206" s="18" t="s">
        <v>524</v>
      </c>
      <c r="AA206" s="18" t="s">
        <v>11</v>
      </c>
      <c r="AB206" s="18"/>
      <c r="AC206" s="18"/>
      <c r="AD206" s="18"/>
    </row>
    <row r="207" spans="1:30" s="41" customFormat="1" x14ac:dyDescent="0.3">
      <c r="A207" s="11"/>
      <c r="B207" s="11" t="s">
        <v>4515</v>
      </c>
      <c r="C207" s="11" t="s">
        <v>3981</v>
      </c>
      <c r="D207" s="11" t="s">
        <v>556</v>
      </c>
      <c r="E207" s="3"/>
      <c r="F207" s="35"/>
      <c r="G207" s="35"/>
      <c r="H207" s="35"/>
      <c r="I207" s="4"/>
      <c r="J207" s="35"/>
      <c r="K207" s="4"/>
      <c r="L207" s="35"/>
      <c r="M207" s="4"/>
      <c r="N207" s="35"/>
      <c r="O207" s="4"/>
      <c r="P207" s="35"/>
      <c r="Q207" s="35"/>
      <c r="R207" s="35"/>
      <c r="S207" s="35"/>
      <c r="T207" s="35"/>
      <c r="U207" s="35"/>
      <c r="X207" s="18" t="s">
        <v>278</v>
      </c>
      <c r="Y207" s="18" t="s">
        <v>279</v>
      </c>
      <c r="Z207" s="18" t="s">
        <v>526</v>
      </c>
      <c r="AA207" s="18" t="s">
        <v>16</v>
      </c>
      <c r="AB207" s="18"/>
      <c r="AC207" s="18"/>
      <c r="AD207" s="18"/>
    </row>
    <row r="208" spans="1:30" s="41" customFormat="1" x14ac:dyDescent="0.3">
      <c r="A208" s="11"/>
      <c r="B208" s="11" t="s">
        <v>4516</v>
      </c>
      <c r="C208" s="11" t="s">
        <v>3985</v>
      </c>
      <c r="D208" s="11" t="s">
        <v>556</v>
      </c>
      <c r="E208" s="3"/>
      <c r="F208" s="35"/>
      <c r="G208" s="35"/>
      <c r="H208" s="35"/>
      <c r="I208" s="4"/>
      <c r="J208" s="35"/>
      <c r="K208" s="4"/>
      <c r="L208" s="35"/>
      <c r="M208" s="4"/>
      <c r="N208" s="35"/>
      <c r="O208" s="4"/>
      <c r="P208" s="35"/>
      <c r="Q208" s="35"/>
      <c r="R208" s="35"/>
      <c r="S208" s="35"/>
      <c r="T208" s="35"/>
      <c r="U208" s="35"/>
      <c r="X208" s="18" t="s">
        <v>280</v>
      </c>
      <c r="Y208" s="18" t="s">
        <v>4592</v>
      </c>
      <c r="Z208" s="18" t="s">
        <v>524</v>
      </c>
      <c r="AA208" s="18" t="s">
        <v>23</v>
      </c>
      <c r="AB208" s="18"/>
      <c r="AC208" s="18"/>
      <c r="AD208" s="18"/>
    </row>
    <row r="209" spans="1:30" s="41" customFormat="1" x14ac:dyDescent="0.3">
      <c r="A209" s="11"/>
      <c r="B209" s="11" t="s">
        <v>4517</v>
      </c>
      <c r="C209" s="11" t="s">
        <v>3994</v>
      </c>
      <c r="D209" s="11" t="s">
        <v>556</v>
      </c>
      <c r="E209" s="3"/>
      <c r="F209" s="35"/>
      <c r="G209" s="35"/>
      <c r="H209" s="35"/>
      <c r="I209" s="4"/>
      <c r="J209" s="35"/>
      <c r="K209" s="4"/>
      <c r="L209" s="35"/>
      <c r="M209" s="4"/>
      <c r="N209" s="35"/>
      <c r="O209" s="4"/>
      <c r="P209" s="35"/>
      <c r="Q209" s="35"/>
      <c r="R209" s="35"/>
      <c r="S209" s="35"/>
      <c r="T209" s="35"/>
      <c r="U209" s="35"/>
      <c r="X209" s="18" t="s">
        <v>281</v>
      </c>
      <c r="Y209" s="18" t="s">
        <v>4593</v>
      </c>
      <c r="Z209" s="18" t="s">
        <v>3758</v>
      </c>
      <c r="AA209" s="18" t="s">
        <v>23</v>
      </c>
      <c r="AB209" s="18"/>
      <c r="AC209" s="18"/>
      <c r="AD209" s="18"/>
    </row>
    <row r="210" spans="1:30" s="41" customFormat="1" x14ac:dyDescent="0.3">
      <c r="A210" s="11"/>
      <c r="B210" s="11" t="s">
        <v>4518</v>
      </c>
      <c r="C210" s="11" t="s">
        <v>3999</v>
      </c>
      <c r="D210" s="11" t="s">
        <v>556</v>
      </c>
      <c r="E210" s="3"/>
      <c r="F210" s="35"/>
      <c r="G210" s="35"/>
      <c r="H210" s="35"/>
      <c r="I210" s="4"/>
      <c r="J210" s="35"/>
      <c r="K210" s="4"/>
      <c r="L210" s="35"/>
      <c r="M210" s="4"/>
      <c r="N210" s="35"/>
      <c r="O210" s="4"/>
      <c r="P210" s="35"/>
      <c r="Q210" s="35"/>
      <c r="R210" s="35"/>
      <c r="S210" s="35"/>
      <c r="T210" s="35"/>
      <c r="U210" s="35"/>
      <c r="X210" s="18" t="s">
        <v>282</v>
      </c>
      <c r="Y210" s="18" t="s">
        <v>283</v>
      </c>
      <c r="Z210" s="18" t="s">
        <v>3758</v>
      </c>
      <c r="AA210" s="18" t="s">
        <v>11</v>
      </c>
      <c r="AB210" s="18"/>
      <c r="AC210" s="18"/>
      <c r="AD210" s="18"/>
    </row>
    <row r="211" spans="1:30" s="41" customFormat="1" x14ac:dyDescent="0.3">
      <c r="A211" s="11"/>
      <c r="B211" s="11" t="s">
        <v>4519</v>
      </c>
      <c r="C211" s="11" t="s">
        <v>4004</v>
      </c>
      <c r="D211" s="11" t="s">
        <v>556</v>
      </c>
      <c r="E211" s="3"/>
      <c r="F211" s="35"/>
      <c r="G211" s="35"/>
      <c r="H211" s="35"/>
      <c r="I211" s="4"/>
      <c r="J211" s="35"/>
      <c r="K211" s="4"/>
      <c r="L211" s="35"/>
      <c r="M211" s="4"/>
      <c r="N211" s="35"/>
      <c r="O211" s="4"/>
      <c r="P211" s="35"/>
      <c r="Q211" s="35"/>
      <c r="R211" s="35"/>
      <c r="S211" s="35"/>
      <c r="T211" s="35"/>
      <c r="U211" s="35"/>
      <c r="X211" s="18" t="s">
        <v>284</v>
      </c>
      <c r="Y211" s="18" t="s">
        <v>285</v>
      </c>
      <c r="Z211" s="18" t="s">
        <v>525</v>
      </c>
      <c r="AA211" s="18" t="s">
        <v>39</v>
      </c>
      <c r="AB211" s="18"/>
      <c r="AC211" s="18"/>
      <c r="AD211" s="18"/>
    </row>
    <row r="212" spans="1:30" s="41" customFormat="1" x14ac:dyDescent="0.3">
      <c r="A212" s="11"/>
      <c r="B212" s="11" t="s">
        <v>4520</v>
      </c>
      <c r="C212" s="11" t="s">
        <v>4009</v>
      </c>
      <c r="D212" s="11" t="s">
        <v>556</v>
      </c>
      <c r="E212" s="3"/>
      <c r="F212" s="35"/>
      <c r="G212" s="35"/>
      <c r="H212" s="35"/>
      <c r="I212" s="4"/>
      <c r="J212" s="35"/>
      <c r="K212" s="4"/>
      <c r="L212" s="35"/>
      <c r="M212" s="4"/>
      <c r="N212" s="35"/>
      <c r="O212" s="4"/>
      <c r="P212" s="35"/>
      <c r="Q212" s="35"/>
      <c r="R212" s="35"/>
      <c r="S212" s="35"/>
      <c r="T212" s="35"/>
      <c r="U212" s="35"/>
      <c r="X212" s="18" t="s">
        <v>286</v>
      </c>
      <c r="Y212" s="18" t="s">
        <v>287</v>
      </c>
      <c r="Z212" s="18" t="s">
        <v>524</v>
      </c>
      <c r="AA212" s="18" t="s">
        <v>16</v>
      </c>
      <c r="AB212" s="18"/>
      <c r="AC212" s="18"/>
      <c r="AD212" s="18"/>
    </row>
    <row r="213" spans="1:30" s="41" customFormat="1" x14ac:dyDescent="0.3">
      <c r="A213" s="11"/>
      <c r="B213" s="11" t="s">
        <v>4521</v>
      </c>
      <c r="C213" s="11" t="s">
        <v>4014</v>
      </c>
      <c r="D213" s="11" t="s">
        <v>556</v>
      </c>
      <c r="E213" s="3"/>
      <c r="F213" s="35"/>
      <c r="G213" s="35"/>
      <c r="H213" s="35"/>
      <c r="I213" s="4"/>
      <c r="J213" s="35"/>
      <c r="K213" s="4"/>
      <c r="L213" s="35"/>
      <c r="M213" s="4"/>
      <c r="N213" s="35"/>
      <c r="O213" s="4"/>
      <c r="P213" s="35"/>
      <c r="Q213" s="35"/>
      <c r="R213" s="35"/>
      <c r="S213" s="35"/>
      <c r="T213" s="35"/>
      <c r="U213" s="35"/>
      <c r="X213" s="18" t="s">
        <v>288</v>
      </c>
      <c r="Y213" s="18" t="s">
        <v>289</v>
      </c>
      <c r="Z213" s="18" t="s">
        <v>524</v>
      </c>
      <c r="AA213" s="18" t="s">
        <v>16</v>
      </c>
      <c r="AB213" s="18"/>
      <c r="AC213" s="18"/>
      <c r="AD213" s="18"/>
    </row>
    <row r="214" spans="1:30" s="41" customFormat="1" x14ac:dyDescent="0.3">
      <c r="A214" s="11"/>
      <c r="B214" s="11" t="s">
        <v>4522</v>
      </c>
      <c r="C214" s="11" t="s">
        <v>4023</v>
      </c>
      <c r="D214" s="11" t="s">
        <v>556</v>
      </c>
      <c r="E214" s="3"/>
      <c r="F214" s="35"/>
      <c r="G214" s="35"/>
      <c r="H214" s="35"/>
      <c r="I214" s="4"/>
      <c r="J214" s="35"/>
      <c r="K214" s="4"/>
      <c r="L214" s="35"/>
      <c r="M214" s="4"/>
      <c r="N214" s="35"/>
      <c r="O214" s="4"/>
      <c r="P214" s="35"/>
      <c r="Q214" s="35"/>
      <c r="R214" s="35"/>
      <c r="S214" s="35"/>
      <c r="T214" s="35"/>
      <c r="U214" s="35"/>
      <c r="X214" s="18" t="s">
        <v>290</v>
      </c>
      <c r="Y214" s="18" t="s">
        <v>291</v>
      </c>
      <c r="Z214" s="18" t="s">
        <v>524</v>
      </c>
      <c r="AA214" s="18" t="s">
        <v>62</v>
      </c>
      <c r="AB214" s="18"/>
      <c r="AC214" s="18"/>
      <c r="AD214" s="18"/>
    </row>
    <row r="215" spans="1:30" s="41" customFormat="1" x14ac:dyDescent="0.3">
      <c r="A215" s="11"/>
      <c r="B215" s="11" t="s">
        <v>4523</v>
      </c>
      <c r="C215" s="11" t="s">
        <v>4033</v>
      </c>
      <c r="D215" s="11" t="s">
        <v>556</v>
      </c>
      <c r="E215" s="3"/>
      <c r="F215" s="35"/>
      <c r="G215" s="35"/>
      <c r="H215" s="35"/>
      <c r="I215" s="4"/>
      <c r="J215" s="35"/>
      <c r="K215" s="4"/>
      <c r="L215" s="35"/>
      <c r="M215" s="4"/>
      <c r="N215" s="35"/>
      <c r="O215" s="4"/>
      <c r="P215" s="35"/>
      <c r="Q215" s="35"/>
      <c r="R215" s="35"/>
      <c r="S215" s="35"/>
      <c r="T215" s="35"/>
      <c r="U215" s="35"/>
      <c r="X215" s="18" t="s">
        <v>292</v>
      </c>
      <c r="Y215" s="18" t="s">
        <v>293</v>
      </c>
      <c r="Z215" s="18" t="s">
        <v>524</v>
      </c>
      <c r="AA215" s="18" t="s">
        <v>11</v>
      </c>
      <c r="AB215" s="18"/>
      <c r="AC215" s="18"/>
      <c r="AD215" s="18"/>
    </row>
    <row r="216" spans="1:30" s="41" customFormat="1" x14ac:dyDescent="0.3">
      <c r="A216" s="11"/>
      <c r="B216" s="11" t="s">
        <v>4524</v>
      </c>
      <c r="C216" s="11" t="s">
        <v>4043</v>
      </c>
      <c r="D216" s="11" t="s">
        <v>556</v>
      </c>
      <c r="E216" s="3"/>
      <c r="F216" s="35"/>
      <c r="G216" s="35"/>
      <c r="H216" s="35"/>
      <c r="I216" s="4"/>
      <c r="J216" s="35"/>
      <c r="K216" s="4"/>
      <c r="L216" s="35"/>
      <c r="M216" s="4"/>
      <c r="N216" s="35"/>
      <c r="O216" s="4"/>
      <c r="P216" s="35"/>
      <c r="Q216" s="35"/>
      <c r="R216" s="35"/>
      <c r="S216" s="35"/>
      <c r="T216" s="35"/>
      <c r="U216" s="35"/>
      <c r="X216" s="18" t="s">
        <v>492</v>
      </c>
      <c r="Y216" s="18" t="s">
        <v>493</v>
      </c>
      <c r="Z216" s="18" t="s">
        <v>525</v>
      </c>
      <c r="AA216" s="18" t="s">
        <v>442</v>
      </c>
      <c r="AB216" s="18"/>
      <c r="AC216" s="18"/>
      <c r="AD216" s="18"/>
    </row>
    <row r="217" spans="1:30" s="41" customFormat="1" x14ac:dyDescent="0.3">
      <c r="A217" s="11"/>
      <c r="B217" s="11" t="s">
        <v>4525</v>
      </c>
      <c r="C217" s="11" t="s">
        <v>4048</v>
      </c>
      <c r="D217" s="11" t="s">
        <v>556</v>
      </c>
      <c r="E217" s="3"/>
      <c r="F217" s="35"/>
      <c r="G217" s="35"/>
      <c r="H217" s="35"/>
      <c r="I217" s="4"/>
      <c r="J217" s="35"/>
      <c r="K217" s="4"/>
      <c r="L217" s="35"/>
      <c r="M217" s="4"/>
      <c r="N217" s="35"/>
      <c r="O217" s="4"/>
      <c r="P217" s="35"/>
      <c r="Q217" s="35"/>
      <c r="R217" s="35"/>
      <c r="S217" s="35"/>
      <c r="T217" s="35"/>
      <c r="U217" s="35"/>
      <c r="X217" s="18" t="s">
        <v>294</v>
      </c>
      <c r="Y217" s="18" t="s">
        <v>295</v>
      </c>
      <c r="Z217" s="18" t="s">
        <v>524</v>
      </c>
      <c r="AA217" s="18" t="s">
        <v>62</v>
      </c>
      <c r="AB217" s="18"/>
      <c r="AC217" s="18"/>
      <c r="AD217" s="18"/>
    </row>
    <row r="218" spans="1:30" s="41" customFormat="1" x14ac:dyDescent="0.3">
      <c r="A218" s="11"/>
      <c r="B218" s="11" t="s">
        <v>4526</v>
      </c>
      <c r="C218" s="11" t="s">
        <v>4053</v>
      </c>
      <c r="D218" s="11" t="s">
        <v>556</v>
      </c>
      <c r="E218" s="3"/>
      <c r="F218" s="35"/>
      <c r="G218" s="35"/>
      <c r="H218" s="35"/>
      <c r="I218" s="4"/>
      <c r="J218" s="35"/>
      <c r="K218" s="4"/>
      <c r="L218" s="35"/>
      <c r="M218" s="4"/>
      <c r="N218" s="35"/>
      <c r="O218" s="4"/>
      <c r="P218" s="35"/>
      <c r="Q218" s="35"/>
      <c r="R218" s="35"/>
      <c r="S218" s="35"/>
      <c r="T218" s="35"/>
      <c r="U218" s="35"/>
      <c r="X218" s="18" t="s">
        <v>494</v>
      </c>
      <c r="Y218" s="18" t="s">
        <v>495</v>
      </c>
      <c r="Z218" s="18" t="s">
        <v>3758</v>
      </c>
      <c r="AA218" s="18" t="s">
        <v>442</v>
      </c>
      <c r="AB218" s="18"/>
      <c r="AC218" s="18"/>
      <c r="AD218" s="18"/>
    </row>
    <row r="219" spans="1:30" s="41" customFormat="1" x14ac:dyDescent="0.3">
      <c r="A219" s="11"/>
      <c r="B219" s="11" t="s">
        <v>4527</v>
      </c>
      <c r="C219" s="11" t="s">
        <v>4057</v>
      </c>
      <c r="D219" s="11" t="s">
        <v>556</v>
      </c>
      <c r="E219" s="3"/>
      <c r="F219" s="35"/>
      <c r="G219" s="35"/>
      <c r="H219" s="35"/>
      <c r="I219" s="4"/>
      <c r="J219" s="35"/>
      <c r="K219" s="4"/>
      <c r="L219" s="35"/>
      <c r="M219" s="4"/>
      <c r="N219" s="35"/>
      <c r="O219" s="4"/>
      <c r="P219" s="35"/>
      <c r="Q219" s="35"/>
      <c r="R219" s="35"/>
      <c r="S219" s="35"/>
      <c r="T219" s="35"/>
      <c r="U219" s="35"/>
      <c r="X219" s="18" t="s">
        <v>296</v>
      </c>
      <c r="Y219" s="18" t="s">
        <v>297</v>
      </c>
      <c r="Z219" s="18" t="s">
        <v>524</v>
      </c>
      <c r="AA219" s="18" t="s">
        <v>11</v>
      </c>
      <c r="AB219" s="18"/>
      <c r="AC219" s="18"/>
      <c r="AD219" s="18"/>
    </row>
    <row r="220" spans="1:30" s="41" customFormat="1" x14ac:dyDescent="0.3">
      <c r="A220" s="11"/>
      <c r="B220" s="11" t="s">
        <v>4528</v>
      </c>
      <c r="C220" s="11" t="s">
        <v>4067</v>
      </c>
      <c r="D220" s="11" t="s">
        <v>556</v>
      </c>
      <c r="E220" s="3"/>
      <c r="F220" s="35"/>
      <c r="G220" s="35"/>
      <c r="H220" s="35"/>
      <c r="I220" s="4"/>
      <c r="J220" s="35"/>
      <c r="K220" s="4"/>
      <c r="L220" s="35"/>
      <c r="M220" s="4"/>
      <c r="N220" s="35"/>
      <c r="O220" s="4"/>
      <c r="P220" s="35"/>
      <c r="Q220" s="35"/>
      <c r="R220" s="35"/>
      <c r="S220" s="35"/>
      <c r="T220" s="35"/>
      <c r="U220" s="35"/>
      <c r="X220" s="18" t="s">
        <v>298</v>
      </c>
      <c r="Y220" s="18" t="s">
        <v>299</v>
      </c>
      <c r="Z220" s="18" t="s">
        <v>524</v>
      </c>
      <c r="AA220" s="18" t="s">
        <v>11</v>
      </c>
      <c r="AB220" s="18"/>
      <c r="AC220" s="18"/>
      <c r="AD220" s="18"/>
    </row>
    <row r="221" spans="1:30" s="41" customFormat="1" x14ac:dyDescent="0.3">
      <c r="A221" s="11"/>
      <c r="B221" s="11" t="s">
        <v>4529</v>
      </c>
      <c r="C221" s="11" t="s">
        <v>4077</v>
      </c>
      <c r="D221" s="11" t="s">
        <v>556</v>
      </c>
      <c r="E221" s="3"/>
      <c r="F221" s="35"/>
      <c r="G221" s="35"/>
      <c r="H221" s="35"/>
      <c r="I221" s="4"/>
      <c r="J221" s="35"/>
      <c r="K221" s="4"/>
      <c r="L221" s="35"/>
      <c r="M221" s="4"/>
      <c r="N221" s="35"/>
      <c r="O221" s="4"/>
      <c r="P221" s="35"/>
      <c r="Q221" s="35"/>
      <c r="R221" s="35"/>
      <c r="S221" s="35"/>
      <c r="T221" s="35"/>
      <c r="U221" s="35"/>
      <c r="X221" s="18" t="s">
        <v>300</v>
      </c>
      <c r="Y221" s="18" t="s">
        <v>301</v>
      </c>
      <c r="Z221" s="18" t="s">
        <v>524</v>
      </c>
      <c r="AA221" s="18" t="s">
        <v>16</v>
      </c>
      <c r="AB221" s="18"/>
      <c r="AC221" s="18"/>
      <c r="AD221" s="18"/>
    </row>
    <row r="222" spans="1:30" s="41" customFormat="1" x14ac:dyDescent="0.3">
      <c r="A222" s="11"/>
      <c r="B222" s="11" t="s">
        <v>4530</v>
      </c>
      <c r="C222" s="11" t="s">
        <v>4087</v>
      </c>
      <c r="D222" s="11" t="s">
        <v>556</v>
      </c>
      <c r="E222" s="3"/>
      <c r="F222" s="35"/>
      <c r="G222" s="35"/>
      <c r="H222" s="35"/>
      <c r="I222" s="4"/>
      <c r="J222" s="35"/>
      <c r="K222" s="4"/>
      <c r="L222" s="35"/>
      <c r="M222" s="4"/>
      <c r="N222" s="35"/>
      <c r="O222" s="4"/>
      <c r="P222" s="35"/>
      <c r="Q222" s="35"/>
      <c r="R222" s="35"/>
      <c r="S222" s="35"/>
      <c r="T222" s="35"/>
      <c r="U222" s="35"/>
      <c r="X222" s="18" t="s">
        <v>302</v>
      </c>
      <c r="Y222" s="18" t="s">
        <v>303</v>
      </c>
      <c r="Z222" s="18" t="s">
        <v>524</v>
      </c>
      <c r="AA222" s="18" t="s">
        <v>16</v>
      </c>
      <c r="AB222" s="18"/>
      <c r="AC222" s="18"/>
      <c r="AD222" s="18"/>
    </row>
    <row r="223" spans="1:30" s="41" customFormat="1" ht="28.8" x14ac:dyDescent="0.3">
      <c r="A223" s="11"/>
      <c r="B223" s="11" t="s">
        <v>4531</v>
      </c>
      <c r="C223" s="11" t="s">
        <v>4119</v>
      </c>
      <c r="D223" s="11" t="s">
        <v>556</v>
      </c>
      <c r="E223" s="3"/>
      <c r="F223" s="35"/>
      <c r="G223" s="35"/>
      <c r="H223" s="35"/>
      <c r="I223" s="4"/>
      <c r="J223" s="35"/>
      <c r="K223" s="4"/>
      <c r="L223" s="35"/>
      <c r="M223" s="4"/>
      <c r="N223" s="35"/>
      <c r="O223" s="4"/>
      <c r="P223" s="35"/>
      <c r="Q223" s="35"/>
      <c r="R223" s="35"/>
      <c r="S223" s="35"/>
      <c r="T223" s="35"/>
      <c r="U223" s="35"/>
      <c r="X223" s="18" t="s">
        <v>304</v>
      </c>
      <c r="Y223" s="18" t="s">
        <v>305</v>
      </c>
      <c r="Z223" s="18" t="s">
        <v>525</v>
      </c>
      <c r="AA223" s="18" t="s">
        <v>16</v>
      </c>
      <c r="AB223" s="18"/>
      <c r="AC223" s="18"/>
      <c r="AD223" s="18"/>
    </row>
    <row r="224" spans="1:30" s="41" customFormat="1" x14ac:dyDescent="0.3">
      <c r="A224" s="11"/>
      <c r="B224" s="11" t="s">
        <v>4532</v>
      </c>
      <c r="C224" s="11" t="s">
        <v>4916</v>
      </c>
      <c r="D224" s="11" t="s">
        <v>556</v>
      </c>
      <c r="E224" s="3"/>
      <c r="F224" s="35"/>
      <c r="G224" s="35"/>
      <c r="H224" s="35"/>
      <c r="I224" s="4"/>
      <c r="J224" s="35"/>
      <c r="K224" s="4"/>
      <c r="L224" s="35"/>
      <c r="M224" s="4"/>
      <c r="N224" s="35"/>
      <c r="O224" s="4"/>
      <c r="P224" s="35"/>
      <c r="Q224" s="35"/>
      <c r="R224" s="35"/>
      <c r="S224" s="35"/>
      <c r="T224" s="35"/>
      <c r="U224" s="35"/>
      <c r="X224" s="18" t="s">
        <v>306</v>
      </c>
      <c r="Y224" s="18" t="s">
        <v>307</v>
      </c>
      <c r="Z224" s="18" t="s">
        <v>524</v>
      </c>
      <c r="AA224" s="18" t="s">
        <v>11</v>
      </c>
      <c r="AB224" s="18"/>
      <c r="AC224" s="18"/>
      <c r="AD224" s="18"/>
    </row>
    <row r="225" spans="1:30" s="41" customFormat="1" x14ac:dyDescent="0.3">
      <c r="A225" s="11"/>
      <c r="B225" s="11" t="s">
        <v>4533</v>
      </c>
      <c r="C225" s="11" t="s">
        <v>4127</v>
      </c>
      <c r="D225" s="11" t="s">
        <v>556</v>
      </c>
      <c r="E225" s="3"/>
      <c r="F225" s="35"/>
      <c r="G225" s="35"/>
      <c r="H225" s="35"/>
      <c r="I225" s="4"/>
      <c r="J225" s="35"/>
      <c r="K225" s="4"/>
      <c r="L225" s="35"/>
      <c r="M225" s="4"/>
      <c r="N225" s="35"/>
      <c r="O225" s="4"/>
      <c r="P225" s="35"/>
      <c r="Q225" s="35"/>
      <c r="R225" s="35"/>
      <c r="S225" s="35"/>
      <c r="T225" s="35"/>
      <c r="U225" s="35"/>
      <c r="X225" s="18" t="s">
        <v>308</v>
      </c>
      <c r="Y225" s="18" t="s">
        <v>309</v>
      </c>
      <c r="Z225" s="18" t="s">
        <v>524</v>
      </c>
      <c r="AA225" s="18" t="s">
        <v>26</v>
      </c>
      <c r="AB225" s="18"/>
      <c r="AC225" s="18"/>
      <c r="AD225" s="18"/>
    </row>
    <row r="226" spans="1:30" s="41" customFormat="1" x14ac:dyDescent="0.3">
      <c r="A226" s="11"/>
      <c r="B226" s="11" t="s">
        <v>4534</v>
      </c>
      <c r="C226" s="11" t="s">
        <v>4134</v>
      </c>
      <c r="D226" s="11" t="s">
        <v>556</v>
      </c>
      <c r="E226" s="3"/>
      <c r="F226" s="35"/>
      <c r="G226" s="35"/>
      <c r="H226" s="35"/>
      <c r="I226" s="4"/>
      <c r="J226" s="35"/>
      <c r="K226" s="4"/>
      <c r="L226" s="35"/>
      <c r="M226" s="4"/>
      <c r="N226" s="35"/>
      <c r="O226" s="4"/>
      <c r="P226" s="35"/>
      <c r="Q226" s="35"/>
      <c r="R226" s="35"/>
      <c r="S226" s="35"/>
      <c r="T226" s="35"/>
      <c r="U226" s="35"/>
      <c r="X226" s="18" t="s">
        <v>310</v>
      </c>
      <c r="Y226" s="18" t="s">
        <v>311</v>
      </c>
      <c r="Z226" s="18" t="s">
        <v>525</v>
      </c>
      <c r="AA226" s="18" t="s">
        <v>26</v>
      </c>
      <c r="AB226" s="18"/>
      <c r="AC226" s="18"/>
      <c r="AD226" s="18"/>
    </row>
    <row r="227" spans="1:30" s="41" customFormat="1" x14ac:dyDescent="0.3">
      <c r="A227" s="11"/>
      <c r="B227" s="11" t="s">
        <v>4535</v>
      </c>
      <c r="C227" s="11" t="s">
        <v>4147</v>
      </c>
      <c r="D227" s="11" t="s">
        <v>556</v>
      </c>
      <c r="E227" s="3"/>
      <c r="F227" s="35"/>
      <c r="G227" s="35"/>
      <c r="H227" s="35"/>
      <c r="I227" s="4"/>
      <c r="J227" s="35"/>
      <c r="K227" s="4"/>
      <c r="L227" s="35"/>
      <c r="M227" s="4"/>
      <c r="N227" s="35"/>
      <c r="O227" s="4"/>
      <c r="P227" s="35"/>
      <c r="Q227" s="35"/>
      <c r="R227" s="35"/>
      <c r="S227" s="35"/>
      <c r="T227" s="35"/>
      <c r="U227" s="35"/>
      <c r="X227" s="18" t="s">
        <v>312</v>
      </c>
      <c r="Y227" s="18" t="s">
        <v>313</v>
      </c>
      <c r="Z227" s="18" t="s">
        <v>524</v>
      </c>
      <c r="AA227" s="18" t="s">
        <v>26</v>
      </c>
      <c r="AB227" s="18"/>
      <c r="AC227" s="18"/>
      <c r="AD227" s="18"/>
    </row>
    <row r="228" spans="1:30" s="41" customFormat="1" x14ac:dyDescent="0.3">
      <c r="A228" s="11"/>
      <c r="B228" s="11" t="s">
        <v>4536</v>
      </c>
      <c r="C228" s="11" t="s">
        <v>4159</v>
      </c>
      <c r="D228" s="11" t="s">
        <v>556</v>
      </c>
      <c r="E228" s="3"/>
      <c r="F228" s="35"/>
      <c r="G228" s="35"/>
      <c r="H228" s="35"/>
      <c r="I228" s="4"/>
      <c r="J228" s="35"/>
      <c r="K228" s="4"/>
      <c r="L228" s="35"/>
      <c r="M228" s="4"/>
      <c r="N228" s="35"/>
      <c r="O228" s="4"/>
      <c r="P228" s="35"/>
      <c r="Q228" s="35"/>
      <c r="R228" s="35"/>
      <c r="S228" s="35"/>
      <c r="T228" s="35"/>
      <c r="U228" s="35"/>
      <c r="X228" s="18" t="s">
        <v>314</v>
      </c>
      <c r="Y228" s="18" t="s">
        <v>315</v>
      </c>
      <c r="Z228" s="18" t="s">
        <v>524</v>
      </c>
      <c r="AA228" s="18" t="s">
        <v>6</v>
      </c>
      <c r="AB228" s="18"/>
      <c r="AC228" s="18"/>
      <c r="AD228" s="18"/>
    </row>
    <row r="229" spans="1:30" s="41" customFormat="1" x14ac:dyDescent="0.3">
      <c r="A229" s="11"/>
      <c r="B229" s="11" t="s">
        <v>4579</v>
      </c>
      <c r="C229" s="11" t="s">
        <v>4165</v>
      </c>
      <c r="D229" s="11" t="s">
        <v>556</v>
      </c>
      <c r="E229" s="3"/>
      <c r="F229" s="35"/>
      <c r="G229" s="35"/>
      <c r="H229" s="35"/>
      <c r="I229" s="4"/>
      <c r="J229" s="35"/>
      <c r="K229" s="4"/>
      <c r="L229" s="35"/>
      <c r="M229" s="4"/>
      <c r="N229" s="35"/>
      <c r="O229" s="4"/>
      <c r="P229" s="35"/>
      <c r="Q229" s="35"/>
      <c r="R229" s="35"/>
      <c r="S229" s="35"/>
      <c r="T229" s="35"/>
      <c r="U229" s="35"/>
      <c r="X229" s="18" t="s">
        <v>316</v>
      </c>
      <c r="Y229" s="18" t="s">
        <v>317</v>
      </c>
      <c r="Z229" s="18" t="s">
        <v>524</v>
      </c>
      <c r="AA229" s="18" t="s">
        <v>62</v>
      </c>
      <c r="AB229" s="18"/>
      <c r="AC229" s="18"/>
      <c r="AD229" s="18"/>
    </row>
    <row r="230" spans="1:30" s="41" customFormat="1" x14ac:dyDescent="0.3">
      <c r="A230" s="11"/>
      <c r="B230" s="11" t="s">
        <v>4580</v>
      </c>
      <c r="C230" s="11" t="s">
        <v>4171</v>
      </c>
      <c r="D230" s="11" t="s">
        <v>556</v>
      </c>
      <c r="E230" s="3"/>
      <c r="F230" s="35"/>
      <c r="G230" s="35"/>
      <c r="H230" s="35"/>
      <c r="I230" s="4"/>
      <c r="J230" s="35"/>
      <c r="K230" s="4"/>
      <c r="L230" s="35"/>
      <c r="M230" s="4"/>
      <c r="N230" s="35"/>
      <c r="O230" s="4"/>
      <c r="P230" s="35"/>
      <c r="Q230" s="35"/>
      <c r="R230" s="35"/>
      <c r="S230" s="35"/>
      <c r="T230" s="35"/>
      <c r="U230" s="35"/>
      <c r="X230" s="18" t="s">
        <v>318</v>
      </c>
      <c r="Y230" s="18" t="s">
        <v>319</v>
      </c>
      <c r="Z230" s="18" t="s">
        <v>525</v>
      </c>
      <c r="AA230" s="18" t="s">
        <v>6</v>
      </c>
      <c r="AB230" s="18"/>
      <c r="AC230" s="18"/>
      <c r="AD230" s="18"/>
    </row>
    <row r="231" spans="1:30" s="41" customFormat="1" x14ac:dyDescent="0.3">
      <c r="A231" s="11"/>
      <c r="B231" s="11" t="s">
        <v>4537</v>
      </c>
      <c r="C231" s="11" t="s">
        <v>4185</v>
      </c>
      <c r="D231" s="11" t="s">
        <v>556</v>
      </c>
      <c r="E231" s="3"/>
      <c r="F231" s="35"/>
      <c r="G231" s="35"/>
      <c r="H231" s="35"/>
      <c r="I231" s="4"/>
      <c r="J231" s="35"/>
      <c r="K231" s="4"/>
      <c r="L231" s="35"/>
      <c r="M231" s="4"/>
      <c r="N231" s="35"/>
      <c r="O231" s="4"/>
      <c r="P231" s="35"/>
      <c r="Q231" s="35"/>
      <c r="R231" s="35"/>
      <c r="S231" s="35"/>
      <c r="T231" s="35"/>
      <c r="U231" s="35"/>
      <c r="X231" s="18" t="s">
        <v>496</v>
      </c>
      <c r="Y231" s="18" t="s">
        <v>497</v>
      </c>
      <c r="Z231" s="18" t="s">
        <v>3758</v>
      </c>
      <c r="AA231" s="18" t="s">
        <v>23</v>
      </c>
      <c r="AB231" s="18"/>
      <c r="AC231" s="18"/>
      <c r="AD231" s="18"/>
    </row>
    <row r="232" spans="1:30" s="41" customFormat="1" x14ac:dyDescent="0.3">
      <c r="A232" s="11"/>
      <c r="B232" s="11" t="s">
        <v>4538</v>
      </c>
      <c r="C232" s="11" t="s">
        <v>4190</v>
      </c>
      <c r="D232" s="11" t="s">
        <v>556</v>
      </c>
      <c r="E232" s="3"/>
      <c r="F232" s="35"/>
      <c r="G232" s="35"/>
      <c r="H232" s="35"/>
      <c r="I232" s="4"/>
      <c r="J232" s="35"/>
      <c r="K232" s="4"/>
      <c r="L232" s="35"/>
      <c r="M232" s="4"/>
      <c r="N232" s="35"/>
      <c r="O232" s="4"/>
      <c r="P232" s="35"/>
      <c r="Q232" s="35"/>
      <c r="R232" s="35"/>
      <c r="S232" s="35"/>
      <c r="T232" s="35"/>
      <c r="U232" s="35"/>
      <c r="X232" s="18" t="s">
        <v>320</v>
      </c>
      <c r="Y232" s="18" t="s">
        <v>321</v>
      </c>
      <c r="Z232" s="18" t="s">
        <v>524</v>
      </c>
      <c r="AA232" s="18" t="s">
        <v>16</v>
      </c>
      <c r="AB232" s="18"/>
      <c r="AC232" s="18"/>
      <c r="AD232" s="18"/>
    </row>
    <row r="233" spans="1:30" s="41" customFormat="1" x14ac:dyDescent="0.3">
      <c r="A233" s="11"/>
      <c r="B233" s="11" t="s">
        <v>4539</v>
      </c>
      <c r="C233" s="11" t="s">
        <v>4194</v>
      </c>
      <c r="D233" s="11" t="s">
        <v>556</v>
      </c>
      <c r="E233" s="3"/>
      <c r="F233" s="35"/>
      <c r="G233" s="35"/>
      <c r="H233" s="35"/>
      <c r="I233" s="4"/>
      <c r="J233" s="35"/>
      <c r="K233" s="4"/>
      <c r="L233" s="35"/>
      <c r="M233" s="4"/>
      <c r="N233" s="35"/>
      <c r="O233" s="4"/>
      <c r="P233" s="35"/>
      <c r="Q233" s="35"/>
      <c r="R233" s="35"/>
      <c r="S233" s="35"/>
      <c r="T233" s="35"/>
      <c r="U233" s="35"/>
      <c r="X233" s="18" t="s">
        <v>322</v>
      </c>
      <c r="Y233" s="18" t="s">
        <v>323</v>
      </c>
      <c r="Z233" s="18" t="s">
        <v>524</v>
      </c>
      <c r="AA233" s="18" t="s">
        <v>26</v>
      </c>
      <c r="AB233" s="18"/>
      <c r="AC233" s="18"/>
      <c r="AD233" s="18"/>
    </row>
    <row r="234" spans="1:30" s="41" customFormat="1" x14ac:dyDescent="0.3">
      <c r="A234" s="11"/>
      <c r="B234" s="11" t="s">
        <v>4540</v>
      </c>
      <c r="C234" s="11" t="s">
        <v>4206</v>
      </c>
      <c r="D234" s="11" t="s">
        <v>556</v>
      </c>
      <c r="E234" s="3"/>
      <c r="F234" s="35"/>
      <c r="G234" s="35"/>
      <c r="H234" s="35"/>
      <c r="I234" s="4"/>
      <c r="J234" s="35"/>
      <c r="K234" s="4"/>
      <c r="L234" s="35"/>
      <c r="M234" s="4"/>
      <c r="N234" s="35"/>
      <c r="O234" s="4"/>
      <c r="P234" s="35"/>
      <c r="Q234" s="35"/>
      <c r="R234" s="35"/>
      <c r="S234" s="35"/>
      <c r="T234" s="35"/>
      <c r="U234" s="35"/>
      <c r="X234" s="18" t="s">
        <v>324</v>
      </c>
      <c r="Y234" s="18" t="s">
        <v>325</v>
      </c>
      <c r="Z234" s="18" t="s">
        <v>524</v>
      </c>
      <c r="AA234" s="18" t="s">
        <v>39</v>
      </c>
      <c r="AB234" s="18"/>
      <c r="AC234" s="18"/>
      <c r="AD234" s="18"/>
    </row>
    <row r="235" spans="1:30" s="41" customFormat="1" x14ac:dyDescent="0.3">
      <c r="A235" s="11"/>
      <c r="B235" s="11" t="s">
        <v>4541</v>
      </c>
      <c r="C235" s="11" t="s">
        <v>4220</v>
      </c>
      <c r="D235" s="11" t="s">
        <v>556</v>
      </c>
      <c r="E235" s="3"/>
      <c r="F235" s="35"/>
      <c r="G235" s="35"/>
      <c r="H235" s="35"/>
      <c r="I235" s="4"/>
      <c r="J235" s="35"/>
      <c r="K235" s="4"/>
      <c r="L235" s="35"/>
      <c r="M235" s="4"/>
      <c r="N235" s="35"/>
      <c r="O235" s="4"/>
      <c r="P235" s="35"/>
      <c r="Q235" s="35"/>
      <c r="R235" s="35"/>
      <c r="S235" s="35"/>
      <c r="T235" s="35"/>
      <c r="U235" s="35"/>
      <c r="X235" s="18" t="s">
        <v>326</v>
      </c>
      <c r="Y235" s="18" t="s">
        <v>327</v>
      </c>
      <c r="Z235" s="18" t="s">
        <v>3758</v>
      </c>
      <c r="AA235" s="18" t="s">
        <v>89</v>
      </c>
      <c r="AB235" s="18"/>
      <c r="AC235" s="18"/>
      <c r="AD235" s="18"/>
    </row>
    <row r="236" spans="1:30" s="41" customFormat="1" x14ac:dyDescent="0.3">
      <c r="A236" s="11"/>
      <c r="B236" s="11" t="s">
        <v>4542</v>
      </c>
      <c r="C236" s="11" t="s">
        <v>4227</v>
      </c>
      <c r="D236" s="11" t="s">
        <v>556</v>
      </c>
      <c r="E236" s="3"/>
      <c r="F236" s="35"/>
      <c r="G236" s="35"/>
      <c r="H236" s="35"/>
      <c r="I236" s="4"/>
      <c r="J236" s="35"/>
      <c r="K236" s="4"/>
      <c r="L236" s="35"/>
      <c r="M236" s="4"/>
      <c r="N236" s="35"/>
      <c r="O236" s="4"/>
      <c r="P236" s="35"/>
      <c r="Q236" s="35"/>
      <c r="R236" s="35"/>
      <c r="S236" s="35"/>
      <c r="T236" s="35"/>
      <c r="U236" s="35"/>
      <c r="X236" s="18" t="s">
        <v>328</v>
      </c>
      <c r="Y236" s="18" t="s">
        <v>329</v>
      </c>
      <c r="Z236" s="18" t="s">
        <v>524</v>
      </c>
      <c r="AA236" s="18" t="s">
        <v>39</v>
      </c>
      <c r="AB236" s="18"/>
      <c r="AC236" s="18"/>
      <c r="AD236" s="18"/>
    </row>
    <row r="237" spans="1:30" s="41" customFormat="1" ht="28.8" x14ac:dyDescent="0.3">
      <c r="A237" s="11"/>
      <c r="B237" s="11" t="s">
        <v>4543</v>
      </c>
      <c r="C237" s="11" t="s">
        <v>4241</v>
      </c>
      <c r="D237" s="11" t="s">
        <v>556</v>
      </c>
      <c r="E237" s="3"/>
      <c r="F237" s="35"/>
      <c r="G237" s="35"/>
      <c r="H237" s="35"/>
      <c r="I237" s="4"/>
      <c r="J237" s="35"/>
      <c r="K237" s="4"/>
      <c r="L237" s="35"/>
      <c r="M237" s="4"/>
      <c r="N237" s="35"/>
      <c r="O237" s="4"/>
      <c r="P237" s="35"/>
      <c r="Q237" s="35"/>
      <c r="R237" s="35"/>
      <c r="S237" s="35"/>
      <c r="T237" s="35"/>
      <c r="U237" s="35"/>
      <c r="X237" s="18" t="s">
        <v>498</v>
      </c>
      <c r="Y237" s="18" t="s">
        <v>499</v>
      </c>
      <c r="Z237" s="18" t="s">
        <v>3758</v>
      </c>
      <c r="AA237" s="18" t="s">
        <v>11</v>
      </c>
      <c r="AB237" s="18"/>
      <c r="AC237" s="18"/>
      <c r="AD237" s="18"/>
    </row>
    <row r="238" spans="1:30" s="41" customFormat="1" x14ac:dyDescent="0.3">
      <c r="A238" s="11"/>
      <c r="B238" s="11" t="s">
        <v>4544</v>
      </c>
      <c r="C238" s="11" t="s">
        <v>4246</v>
      </c>
      <c r="D238" s="11" t="s">
        <v>556</v>
      </c>
      <c r="E238" s="3"/>
      <c r="F238" s="35"/>
      <c r="G238" s="35"/>
      <c r="H238" s="35"/>
      <c r="I238" s="4"/>
      <c r="J238" s="35"/>
      <c r="K238" s="4"/>
      <c r="L238" s="35"/>
      <c r="M238" s="4"/>
      <c r="N238" s="35"/>
      <c r="O238" s="4"/>
      <c r="P238" s="35"/>
      <c r="Q238" s="35"/>
      <c r="R238" s="35"/>
      <c r="S238" s="35"/>
      <c r="T238" s="35"/>
      <c r="U238" s="35"/>
      <c r="X238" s="18" t="s">
        <v>330</v>
      </c>
      <c r="Y238" s="18" t="s">
        <v>331</v>
      </c>
      <c r="Z238" s="18" t="s">
        <v>524</v>
      </c>
      <c r="AA238" s="18" t="s">
        <v>16</v>
      </c>
      <c r="AB238" s="18"/>
      <c r="AC238" s="18"/>
      <c r="AD238" s="18"/>
    </row>
    <row r="239" spans="1:30" s="41" customFormat="1" x14ac:dyDescent="0.3">
      <c r="A239" s="11"/>
      <c r="B239" s="11" t="s">
        <v>4545</v>
      </c>
      <c r="C239" s="11" t="s">
        <v>4252</v>
      </c>
      <c r="D239" s="11" t="s">
        <v>556</v>
      </c>
      <c r="E239" s="3"/>
      <c r="F239" s="35"/>
      <c r="G239" s="35"/>
      <c r="H239" s="35"/>
      <c r="I239" s="4"/>
      <c r="J239" s="35"/>
      <c r="K239" s="4"/>
      <c r="L239" s="35"/>
      <c r="M239" s="4"/>
      <c r="N239" s="35"/>
      <c r="O239" s="4"/>
      <c r="P239" s="35"/>
      <c r="Q239" s="35"/>
      <c r="R239" s="35"/>
      <c r="S239" s="35"/>
      <c r="T239" s="35"/>
      <c r="U239" s="35"/>
      <c r="X239" s="18" t="s">
        <v>332</v>
      </c>
      <c r="Y239" s="18" t="s">
        <v>333</v>
      </c>
      <c r="Z239" s="18" t="s">
        <v>524</v>
      </c>
      <c r="AA239" s="18" t="s">
        <v>6</v>
      </c>
      <c r="AB239" s="18"/>
      <c r="AC239" s="18"/>
      <c r="AD239" s="18"/>
    </row>
    <row r="240" spans="1:30" s="41" customFormat="1" x14ac:dyDescent="0.3">
      <c r="A240" s="11"/>
      <c r="B240" s="11" t="s">
        <v>4546</v>
      </c>
      <c r="C240" s="11" t="s">
        <v>4257</v>
      </c>
      <c r="D240" s="11" t="s">
        <v>556</v>
      </c>
      <c r="E240" s="3"/>
      <c r="F240" s="35"/>
      <c r="G240" s="35"/>
      <c r="H240" s="35"/>
      <c r="I240" s="4"/>
      <c r="J240" s="35"/>
      <c r="K240" s="4"/>
      <c r="L240" s="35"/>
      <c r="M240" s="4"/>
      <c r="N240" s="35"/>
      <c r="O240" s="4"/>
      <c r="P240" s="35"/>
      <c r="Q240" s="35"/>
      <c r="R240" s="35"/>
      <c r="S240" s="35"/>
      <c r="T240" s="35"/>
      <c r="U240" s="35"/>
      <c r="X240" s="18" t="s">
        <v>334</v>
      </c>
      <c r="Y240" s="18" t="s">
        <v>335</v>
      </c>
      <c r="Z240" s="18" t="s">
        <v>524</v>
      </c>
      <c r="AA240" s="18" t="s">
        <v>11</v>
      </c>
      <c r="AB240" s="18"/>
      <c r="AC240" s="18"/>
      <c r="AD240" s="18"/>
    </row>
    <row r="241" spans="1:30" s="14" customFormat="1" x14ac:dyDescent="0.3">
      <c r="A241" s="11"/>
      <c r="B241" s="11" t="s">
        <v>4581</v>
      </c>
      <c r="C241" s="11" t="s">
        <v>4267</v>
      </c>
      <c r="D241" s="11" t="s">
        <v>556</v>
      </c>
      <c r="E241" s="3"/>
      <c r="F241" s="35"/>
      <c r="G241" s="35"/>
      <c r="H241" s="35"/>
      <c r="I241" s="4"/>
      <c r="J241" s="35"/>
      <c r="K241" s="4"/>
      <c r="L241" s="35"/>
      <c r="M241" s="4"/>
      <c r="N241" s="35"/>
      <c r="O241" s="4"/>
      <c r="P241" s="35"/>
      <c r="Q241" s="35"/>
      <c r="R241" s="35"/>
      <c r="S241" s="35"/>
      <c r="T241" s="35"/>
      <c r="U241" s="35"/>
      <c r="X241" s="18" t="s">
        <v>336</v>
      </c>
      <c r="Y241" s="18" t="s">
        <v>337</v>
      </c>
      <c r="Z241" s="18" t="s">
        <v>524</v>
      </c>
      <c r="AA241" s="18" t="s">
        <v>6</v>
      </c>
      <c r="AB241" s="18"/>
      <c r="AC241" s="18"/>
      <c r="AD241" s="18"/>
    </row>
    <row r="242" spans="1:30" s="14" customFormat="1" x14ac:dyDescent="0.3">
      <c r="A242" s="11"/>
      <c r="B242" s="11" t="s">
        <v>4582</v>
      </c>
      <c r="C242" s="11" t="s">
        <v>4278</v>
      </c>
      <c r="D242" s="11" t="s">
        <v>556</v>
      </c>
      <c r="E242" s="3"/>
      <c r="F242" s="35"/>
      <c r="G242" s="35"/>
      <c r="H242" s="35"/>
      <c r="I242" s="4"/>
      <c r="J242" s="35"/>
      <c r="K242" s="4"/>
      <c r="L242" s="35"/>
      <c r="M242" s="4"/>
      <c r="N242" s="35"/>
      <c r="O242" s="4"/>
      <c r="P242" s="35"/>
      <c r="Q242" s="35"/>
      <c r="R242" s="35"/>
      <c r="S242" s="35"/>
      <c r="T242" s="35"/>
      <c r="U242" s="35"/>
      <c r="X242" s="18" t="s">
        <v>338</v>
      </c>
      <c r="Y242" s="18" t="s">
        <v>339</v>
      </c>
      <c r="Z242" s="18" t="s">
        <v>3758</v>
      </c>
      <c r="AA242" s="18" t="s">
        <v>39</v>
      </c>
      <c r="AB242" s="18"/>
      <c r="AC242" s="18"/>
      <c r="AD242" s="18"/>
    </row>
    <row r="243" spans="1:30" s="14" customFormat="1" x14ac:dyDescent="0.3">
      <c r="A243" s="11"/>
      <c r="B243" s="11" t="s">
        <v>4547</v>
      </c>
      <c r="C243" s="11" t="s">
        <v>4285</v>
      </c>
      <c r="D243" s="11" t="s">
        <v>556</v>
      </c>
      <c r="E243" s="3"/>
      <c r="F243" s="35"/>
      <c r="G243" s="35"/>
      <c r="H243" s="35"/>
      <c r="I243" s="4"/>
      <c r="J243" s="35"/>
      <c r="K243" s="4"/>
      <c r="L243" s="35"/>
      <c r="M243" s="4"/>
      <c r="N243" s="35"/>
      <c r="O243" s="4"/>
      <c r="P243" s="35"/>
      <c r="Q243" s="35"/>
      <c r="R243" s="35"/>
      <c r="S243" s="35"/>
      <c r="T243" s="35"/>
      <c r="U243" s="35"/>
      <c r="X243" s="18" t="s">
        <v>340</v>
      </c>
      <c r="Y243" s="18" t="s">
        <v>341</v>
      </c>
      <c r="Z243" s="18" t="s">
        <v>524</v>
      </c>
      <c r="AA243" s="18" t="s">
        <v>16</v>
      </c>
      <c r="AB243" s="18"/>
      <c r="AC243" s="18"/>
      <c r="AD243" s="18"/>
    </row>
    <row r="244" spans="1:30" s="14" customFormat="1" x14ac:dyDescent="0.3">
      <c r="A244" s="11"/>
      <c r="B244" s="11" t="s">
        <v>4583</v>
      </c>
      <c r="C244" s="11" t="s">
        <v>4291</v>
      </c>
      <c r="D244" s="11" t="s">
        <v>556</v>
      </c>
      <c r="E244" s="3"/>
      <c r="F244" s="35"/>
      <c r="G244" s="35"/>
      <c r="H244" s="35"/>
      <c r="I244" s="4"/>
      <c r="J244" s="35"/>
      <c r="K244" s="4"/>
      <c r="L244" s="35"/>
      <c r="M244" s="4"/>
      <c r="N244" s="35"/>
      <c r="O244" s="4"/>
      <c r="P244" s="35"/>
      <c r="Q244" s="35"/>
      <c r="R244" s="35"/>
      <c r="S244" s="35"/>
      <c r="T244" s="35"/>
      <c r="U244" s="35"/>
      <c r="X244" s="18" t="s">
        <v>342</v>
      </c>
      <c r="Y244" s="18" t="s">
        <v>343</v>
      </c>
      <c r="Z244" s="18" t="s">
        <v>524</v>
      </c>
      <c r="AA244" s="18" t="s">
        <v>26</v>
      </c>
      <c r="AB244" s="18"/>
      <c r="AC244" s="18"/>
      <c r="AD244" s="18"/>
    </row>
    <row r="245" spans="1:30" s="14" customFormat="1" x14ac:dyDescent="0.3">
      <c r="A245" s="11"/>
      <c r="B245" s="11" t="s">
        <v>4548</v>
      </c>
      <c r="C245" s="11" t="s">
        <v>4297</v>
      </c>
      <c r="D245" s="11" t="s">
        <v>556</v>
      </c>
      <c r="E245" s="3"/>
      <c r="F245" s="35"/>
      <c r="G245" s="35"/>
      <c r="H245" s="35"/>
      <c r="I245" s="4"/>
      <c r="J245" s="35"/>
      <c r="K245" s="4"/>
      <c r="L245" s="35"/>
      <c r="M245" s="4"/>
      <c r="N245" s="35"/>
      <c r="O245" s="4"/>
      <c r="P245" s="35"/>
      <c r="Q245" s="35"/>
      <c r="R245" s="35"/>
      <c r="S245" s="35"/>
      <c r="T245" s="35"/>
      <c r="U245" s="35"/>
      <c r="X245" s="18" t="s">
        <v>500</v>
      </c>
      <c r="Y245" s="18" t="s">
        <v>501</v>
      </c>
      <c r="Z245" s="18" t="s">
        <v>525</v>
      </c>
      <c r="AA245" s="18" t="s">
        <v>16</v>
      </c>
      <c r="AB245" s="18"/>
      <c r="AC245" s="18"/>
      <c r="AD245" s="18"/>
    </row>
    <row r="246" spans="1:30" s="14" customFormat="1" x14ac:dyDescent="0.3">
      <c r="A246" s="11"/>
      <c r="B246" s="11" t="s">
        <v>4549</v>
      </c>
      <c r="C246" s="11" t="s">
        <v>4315</v>
      </c>
      <c r="D246" s="11" t="s">
        <v>556</v>
      </c>
      <c r="E246" s="3"/>
      <c r="F246" s="35"/>
      <c r="G246" s="35"/>
      <c r="H246" s="35"/>
      <c r="I246" s="4"/>
      <c r="J246" s="35"/>
      <c r="K246" s="4"/>
      <c r="L246" s="35"/>
      <c r="M246" s="4"/>
      <c r="N246" s="35"/>
      <c r="O246" s="4"/>
      <c r="P246" s="35"/>
      <c r="Q246" s="35"/>
      <c r="R246" s="35"/>
      <c r="S246" s="35"/>
      <c r="T246" s="35"/>
      <c r="U246" s="35"/>
      <c r="X246" s="18" t="s">
        <v>344</v>
      </c>
      <c r="Y246" s="18" t="s">
        <v>345</v>
      </c>
      <c r="Z246" s="18" t="s">
        <v>525</v>
      </c>
      <c r="AA246" s="18" t="s">
        <v>89</v>
      </c>
      <c r="AB246" s="18"/>
      <c r="AC246" s="18"/>
      <c r="AD246" s="18"/>
    </row>
    <row r="247" spans="1:30" s="14" customFormat="1" x14ac:dyDescent="0.3">
      <c r="A247" s="11"/>
      <c r="B247" s="11" t="s">
        <v>4550</v>
      </c>
      <c r="C247" s="11" t="s">
        <v>4334</v>
      </c>
      <c r="D247" s="11" t="s">
        <v>556</v>
      </c>
      <c r="E247" s="3"/>
      <c r="F247" s="35"/>
      <c r="G247" s="35"/>
      <c r="H247" s="35"/>
      <c r="I247" s="4"/>
      <c r="J247" s="35"/>
      <c r="K247" s="4"/>
      <c r="L247" s="35"/>
      <c r="M247" s="4"/>
      <c r="N247" s="35"/>
      <c r="O247" s="4"/>
      <c r="P247" s="35"/>
      <c r="Q247" s="35"/>
      <c r="R247" s="35"/>
      <c r="S247" s="35"/>
      <c r="T247" s="35"/>
      <c r="U247" s="35"/>
      <c r="X247" s="18" t="s">
        <v>346</v>
      </c>
      <c r="Y247" s="18" t="s">
        <v>347</v>
      </c>
      <c r="Z247" s="18" t="s">
        <v>525</v>
      </c>
      <c r="AA247" s="18" t="s">
        <v>23</v>
      </c>
      <c r="AB247" s="18"/>
      <c r="AC247" s="18"/>
      <c r="AD247" s="18"/>
    </row>
    <row r="248" spans="1:30" s="14" customFormat="1" x14ac:dyDescent="0.3">
      <c r="A248" s="11"/>
      <c r="B248" s="11" t="s">
        <v>4551</v>
      </c>
      <c r="C248" s="11" t="s">
        <v>4342</v>
      </c>
      <c r="D248" s="11" t="s">
        <v>556</v>
      </c>
      <c r="E248" s="3"/>
      <c r="F248" s="35"/>
      <c r="G248" s="35"/>
      <c r="H248" s="35"/>
      <c r="I248" s="4"/>
      <c r="J248" s="35"/>
      <c r="K248" s="4"/>
      <c r="L248" s="35"/>
      <c r="M248" s="4"/>
      <c r="N248" s="35"/>
      <c r="O248" s="4"/>
      <c r="P248" s="35"/>
      <c r="Q248" s="35"/>
      <c r="R248" s="35"/>
      <c r="S248" s="35"/>
      <c r="T248" s="35"/>
      <c r="U248" s="35"/>
      <c r="X248" s="18" t="s">
        <v>348</v>
      </c>
      <c r="Y248" s="18" t="s">
        <v>349</v>
      </c>
      <c r="Z248" s="18" t="s">
        <v>524</v>
      </c>
      <c r="AA248" s="18" t="s">
        <v>16</v>
      </c>
      <c r="AB248" s="18"/>
      <c r="AC248" s="18"/>
      <c r="AD248" s="18"/>
    </row>
    <row r="249" spans="1:30" s="14" customFormat="1" x14ac:dyDescent="0.3">
      <c r="A249" s="11"/>
      <c r="B249" s="11" t="s">
        <v>4552</v>
      </c>
      <c r="C249" s="11" t="s">
        <v>4351</v>
      </c>
      <c r="D249" s="11" t="s">
        <v>556</v>
      </c>
      <c r="E249" s="3"/>
      <c r="F249" s="35"/>
      <c r="G249" s="35"/>
      <c r="H249" s="35"/>
      <c r="I249" s="4"/>
      <c r="J249" s="35"/>
      <c r="K249" s="4"/>
      <c r="L249" s="35"/>
      <c r="M249" s="4"/>
      <c r="N249" s="35"/>
      <c r="O249" s="4"/>
      <c r="P249" s="35"/>
      <c r="Q249" s="35"/>
      <c r="R249" s="35"/>
      <c r="S249" s="35"/>
      <c r="T249" s="35"/>
      <c r="U249" s="35"/>
      <c r="X249" s="18" t="s">
        <v>350</v>
      </c>
      <c r="Y249" s="18" t="s">
        <v>351</v>
      </c>
      <c r="Z249" s="18" t="s">
        <v>524</v>
      </c>
      <c r="AA249" s="18" t="s">
        <v>62</v>
      </c>
      <c r="AB249" s="18"/>
      <c r="AC249" s="18"/>
      <c r="AD249" s="18"/>
    </row>
    <row r="250" spans="1:30" s="14" customFormat="1" x14ac:dyDescent="0.3">
      <c r="A250" s="11"/>
      <c r="B250" s="11" t="s">
        <v>4553</v>
      </c>
      <c r="C250" s="11" t="s">
        <v>4382</v>
      </c>
      <c r="D250" s="11" t="s">
        <v>556</v>
      </c>
      <c r="E250" s="3"/>
      <c r="F250" s="35"/>
      <c r="G250" s="35"/>
      <c r="H250" s="35"/>
      <c r="I250" s="4"/>
      <c r="J250" s="35"/>
      <c r="K250" s="4"/>
      <c r="L250" s="35"/>
      <c r="M250" s="4"/>
      <c r="N250" s="35"/>
      <c r="O250" s="4"/>
      <c r="P250" s="35"/>
      <c r="Q250" s="35"/>
      <c r="R250" s="35"/>
      <c r="S250" s="35"/>
      <c r="T250" s="35"/>
      <c r="U250" s="35"/>
      <c r="X250" s="18" t="s">
        <v>352</v>
      </c>
      <c r="Y250" s="18" t="s">
        <v>353</v>
      </c>
      <c r="Z250" s="18" t="s">
        <v>524</v>
      </c>
      <c r="AA250" s="18" t="s">
        <v>6</v>
      </c>
      <c r="AB250" s="18"/>
      <c r="AC250" s="18"/>
      <c r="AD250" s="18"/>
    </row>
    <row r="251" spans="1:30" s="14" customFormat="1" x14ac:dyDescent="0.3">
      <c r="A251" s="11"/>
      <c r="B251" s="11" t="s">
        <v>4584</v>
      </c>
      <c r="C251" s="11" t="s">
        <v>4389</v>
      </c>
      <c r="D251" s="11" t="s">
        <v>556</v>
      </c>
      <c r="E251" s="3"/>
      <c r="F251" s="35"/>
      <c r="G251" s="35"/>
      <c r="H251" s="35"/>
      <c r="I251" s="4"/>
      <c r="J251" s="35"/>
      <c r="K251" s="4"/>
      <c r="L251" s="35"/>
      <c r="M251" s="4"/>
      <c r="N251" s="35"/>
      <c r="O251" s="4"/>
      <c r="P251" s="35"/>
      <c r="Q251" s="35"/>
      <c r="R251" s="35"/>
      <c r="S251" s="35"/>
      <c r="T251" s="35"/>
      <c r="U251" s="35"/>
      <c r="X251" s="18" t="s">
        <v>354</v>
      </c>
      <c r="Y251" s="18" t="s">
        <v>355</v>
      </c>
      <c r="Z251" s="18" t="s">
        <v>524</v>
      </c>
      <c r="AA251" s="18" t="s">
        <v>6</v>
      </c>
      <c r="AB251" s="18"/>
      <c r="AC251" s="18"/>
      <c r="AD251" s="18"/>
    </row>
    <row r="252" spans="1:30" s="14" customFormat="1" x14ac:dyDescent="0.3">
      <c r="A252" s="11"/>
      <c r="B252" s="11" t="s">
        <v>4998</v>
      </c>
      <c r="C252" s="11" t="s">
        <v>3040</v>
      </c>
      <c r="D252" s="11" t="s">
        <v>556</v>
      </c>
      <c r="E252" s="3"/>
      <c r="F252" s="35"/>
      <c r="G252" s="35"/>
      <c r="H252" s="35"/>
      <c r="I252" s="4"/>
      <c r="J252" s="35"/>
      <c r="K252" s="4"/>
      <c r="L252" s="35"/>
      <c r="M252" s="4"/>
      <c r="N252" s="35"/>
      <c r="O252" s="4"/>
      <c r="P252" s="35"/>
      <c r="Q252" s="35"/>
      <c r="R252" s="35"/>
      <c r="S252" s="35"/>
      <c r="T252" s="35"/>
      <c r="U252" s="35"/>
      <c r="X252" s="18" t="s">
        <v>356</v>
      </c>
      <c r="Y252" s="18" t="s">
        <v>357</v>
      </c>
      <c r="Z252" s="18" t="s">
        <v>3758</v>
      </c>
      <c r="AA252" s="18" t="s">
        <v>6</v>
      </c>
      <c r="AB252" s="18"/>
      <c r="AC252" s="18"/>
      <c r="AD252" s="18"/>
    </row>
    <row r="253" spans="1:30" s="14" customFormat="1" x14ac:dyDescent="0.3">
      <c r="A253" s="11"/>
      <c r="B253" s="11" t="s">
        <v>4999</v>
      </c>
      <c r="C253" s="11" t="s">
        <v>4975</v>
      </c>
      <c r="D253" s="11" t="s">
        <v>556</v>
      </c>
      <c r="E253" s="3"/>
      <c r="F253" s="35"/>
      <c r="G253" s="35"/>
      <c r="H253" s="35"/>
      <c r="I253" s="4"/>
      <c r="J253" s="35"/>
      <c r="K253" s="4"/>
      <c r="L253" s="35"/>
      <c r="M253" s="4"/>
      <c r="N253" s="35"/>
      <c r="O253" s="4"/>
      <c r="P253" s="35"/>
      <c r="Q253" s="35"/>
      <c r="R253" s="35"/>
      <c r="S253" s="35"/>
      <c r="T253" s="35"/>
      <c r="U253" s="35"/>
      <c r="X253" s="18" t="s">
        <v>358</v>
      </c>
      <c r="Y253" s="18" t="s">
        <v>359</v>
      </c>
      <c r="Z253" s="18" t="s">
        <v>3758</v>
      </c>
      <c r="AA253" s="18" t="s">
        <v>26</v>
      </c>
      <c r="AB253" s="18"/>
      <c r="AC253" s="18"/>
      <c r="AD253" s="18"/>
    </row>
    <row r="254" spans="1:30" s="14" customFormat="1" x14ac:dyDescent="0.3">
      <c r="A254" s="11"/>
      <c r="B254" s="11" t="s">
        <v>5000</v>
      </c>
      <c r="C254" s="11" t="s">
        <v>4984</v>
      </c>
      <c r="D254" s="11" t="s">
        <v>556</v>
      </c>
      <c r="E254" s="3"/>
      <c r="F254" s="35"/>
      <c r="G254" s="35"/>
      <c r="H254" s="35"/>
      <c r="I254" s="4"/>
      <c r="J254" s="35"/>
      <c r="K254" s="4"/>
      <c r="L254" s="35"/>
      <c r="M254" s="4"/>
      <c r="N254" s="35"/>
      <c r="O254" s="4"/>
      <c r="P254" s="35"/>
      <c r="Q254" s="35"/>
      <c r="R254" s="35"/>
      <c r="S254" s="35"/>
      <c r="T254" s="35"/>
      <c r="U254" s="35"/>
      <c r="X254" s="18" t="s">
        <v>502</v>
      </c>
      <c r="Y254" s="18" t="s">
        <v>503</v>
      </c>
      <c r="Z254" s="18" t="s">
        <v>3758</v>
      </c>
      <c r="AA254" s="18" t="s">
        <v>442</v>
      </c>
      <c r="AB254" s="18"/>
      <c r="AC254" s="18"/>
      <c r="AD254" s="18"/>
    </row>
    <row r="255" spans="1:30" s="14" customFormat="1" x14ac:dyDescent="0.3">
      <c r="A255" s="11"/>
      <c r="B255" s="11" t="s">
        <v>5001</v>
      </c>
      <c r="C255" s="11" t="s">
        <v>4991</v>
      </c>
      <c r="D255" s="11" t="s">
        <v>556</v>
      </c>
      <c r="E255" s="3"/>
      <c r="F255" s="35"/>
      <c r="G255" s="35"/>
      <c r="H255" s="35"/>
      <c r="I255" s="4"/>
      <c r="J255" s="35"/>
      <c r="K255" s="4"/>
      <c r="L255" s="35"/>
      <c r="M255" s="4"/>
      <c r="N255" s="35"/>
      <c r="O255" s="4"/>
      <c r="P255" s="35"/>
      <c r="Q255" s="35"/>
      <c r="R255" s="35"/>
      <c r="S255" s="35"/>
      <c r="T255" s="35"/>
      <c r="U255" s="35"/>
      <c r="X255" s="18" t="s">
        <v>360</v>
      </c>
      <c r="Y255" s="18" t="s">
        <v>361</v>
      </c>
      <c r="Z255" s="18" t="s">
        <v>524</v>
      </c>
      <c r="AA255" s="18" t="s">
        <v>16</v>
      </c>
      <c r="AB255" s="18"/>
      <c r="AC255" s="18"/>
      <c r="AD255" s="18"/>
    </row>
    <row r="256" spans="1:30" s="14" customFormat="1" ht="15.6" x14ac:dyDescent="0.3">
      <c r="A256" s="9"/>
      <c r="B256" s="9" t="s">
        <v>556</v>
      </c>
      <c r="C256" s="9" t="s">
        <v>4554</v>
      </c>
      <c r="D256" s="10" t="s">
        <v>556</v>
      </c>
      <c r="E256" s="10"/>
      <c r="F256" s="10"/>
      <c r="G256" s="10"/>
      <c r="H256" s="10"/>
      <c r="I256" s="10"/>
      <c r="J256" s="10"/>
      <c r="K256" s="10"/>
      <c r="L256" s="10"/>
      <c r="M256" s="10"/>
      <c r="N256" s="10"/>
      <c r="O256" s="10"/>
      <c r="P256" s="10"/>
      <c r="Q256" s="10"/>
      <c r="R256" s="10"/>
      <c r="S256" s="10"/>
      <c r="T256" s="10"/>
      <c r="U256" s="10"/>
      <c r="X256" s="18" t="s">
        <v>362</v>
      </c>
      <c r="Y256" s="18" t="s">
        <v>363</v>
      </c>
      <c r="Z256" s="18" t="s">
        <v>524</v>
      </c>
      <c r="AA256" s="18" t="s">
        <v>26</v>
      </c>
      <c r="AB256" s="18"/>
      <c r="AC256" s="18"/>
      <c r="AD256" s="18"/>
    </row>
    <row r="257" spans="1:30" s="14" customFormat="1" x14ac:dyDescent="0.3">
      <c r="A257" s="11"/>
      <c r="B257" s="11" t="s">
        <v>808</v>
      </c>
      <c r="C257" s="11" t="s">
        <v>809</v>
      </c>
      <c r="D257" s="11" t="s">
        <v>556</v>
      </c>
      <c r="E257" s="3"/>
      <c r="F257" s="35"/>
      <c r="G257" s="3"/>
      <c r="H257" s="35"/>
      <c r="I257" s="35" t="str">
        <f>IF(ISNUMBER(I258), I258, "")</f>
        <v/>
      </c>
      <c r="J257" s="35"/>
      <c r="K257" s="35" t="str">
        <f>IF(ISNUMBER(K258), K258, "")</f>
        <v/>
      </c>
      <c r="L257" s="35"/>
      <c r="M257" s="35" t="str">
        <f>IF(ISNUMBER(M258), M258, "")</f>
        <v/>
      </c>
      <c r="N257" s="3"/>
      <c r="O257" s="5" t="str">
        <f>IF(ISNUMBER(O258), O258, "")</f>
        <v/>
      </c>
      <c r="P257" s="12"/>
      <c r="Q257" s="12"/>
      <c r="R257" s="12"/>
      <c r="S257" s="12"/>
      <c r="T257" s="12"/>
      <c r="U257" s="12"/>
      <c r="X257" s="18" t="s">
        <v>364</v>
      </c>
      <c r="Y257" s="18" t="s">
        <v>365</v>
      </c>
      <c r="Z257" s="18" t="s">
        <v>524</v>
      </c>
      <c r="AA257" s="18" t="s">
        <v>26</v>
      </c>
      <c r="AB257" s="18"/>
      <c r="AC257" s="18"/>
      <c r="AD257" s="18"/>
    </row>
    <row r="258" spans="1:30" s="14" customFormat="1" x14ac:dyDescent="0.3">
      <c r="A258" s="13"/>
      <c r="B258" s="13" t="s">
        <v>817</v>
      </c>
      <c r="C258" s="13" t="s">
        <v>818</v>
      </c>
      <c r="D258" s="13" t="s">
        <v>556</v>
      </c>
      <c r="E258" s="35"/>
      <c r="F258" s="35"/>
      <c r="G258" s="35"/>
      <c r="H258" s="35"/>
      <c r="I258" s="35"/>
      <c r="J258" s="35"/>
      <c r="K258" s="35"/>
      <c r="L258" s="35"/>
      <c r="M258" s="35"/>
      <c r="N258" s="35"/>
      <c r="O258" s="4"/>
      <c r="P258" s="35"/>
      <c r="Q258" s="35"/>
      <c r="R258" s="35"/>
      <c r="S258" s="12"/>
      <c r="T258" s="12"/>
      <c r="U258" s="12"/>
      <c r="X258" s="18" t="s">
        <v>504</v>
      </c>
      <c r="Y258" s="18" t="s">
        <v>505</v>
      </c>
      <c r="Z258" s="18" t="s">
        <v>524</v>
      </c>
      <c r="AA258" s="18" t="s">
        <v>442</v>
      </c>
      <c r="AB258" s="18"/>
      <c r="AC258" s="18"/>
      <c r="AD258" s="18"/>
    </row>
    <row r="259" spans="1:30" s="14" customFormat="1" x14ac:dyDescent="0.3">
      <c r="A259" s="11"/>
      <c r="B259" s="11" t="s">
        <v>929</v>
      </c>
      <c r="C259" s="11" t="s">
        <v>930</v>
      </c>
      <c r="D259" s="11" t="s">
        <v>556</v>
      </c>
      <c r="E259" s="3"/>
      <c r="F259" s="35"/>
      <c r="G259" s="3"/>
      <c r="H259" s="35"/>
      <c r="I259" s="35" t="str">
        <f t="shared" ref="I259" si="34">IF(AND(ISNUMBER(I260),ISNUMBER(I261)), I260/I261, "")</f>
        <v/>
      </c>
      <c r="J259" s="35"/>
      <c r="K259" s="35" t="str">
        <f t="shared" ref="K259" si="35">IF(AND(ISNUMBER(K260),ISNUMBER(K261)), K260/K261, "")</f>
        <v/>
      </c>
      <c r="L259" s="35"/>
      <c r="M259" s="35" t="str">
        <f t="shared" ref="M259" si="36">IF(AND(ISNUMBER(M260),ISNUMBER(M261)), M260/M261, "")</f>
        <v/>
      </c>
      <c r="N259" s="3"/>
      <c r="O259" s="5" t="str">
        <f t="shared" ref="O259" si="37">IF(AND(ISNUMBER(O260),ISNUMBER(O261)), O260/O261, "")</f>
        <v/>
      </c>
      <c r="P259" s="12"/>
      <c r="Q259" s="12"/>
      <c r="R259" s="12"/>
      <c r="S259" s="12"/>
      <c r="T259" s="12"/>
      <c r="U259" s="12"/>
      <c r="X259" s="18" t="s">
        <v>366</v>
      </c>
      <c r="Y259" s="18" t="s">
        <v>367</v>
      </c>
      <c r="Z259" s="18" t="s">
        <v>524</v>
      </c>
      <c r="AA259" s="18" t="s">
        <v>23</v>
      </c>
      <c r="AB259" s="18"/>
      <c r="AC259" s="18"/>
      <c r="AD259" s="18"/>
    </row>
    <row r="260" spans="1:30" s="14" customFormat="1" x14ac:dyDescent="0.3">
      <c r="A260" s="13"/>
      <c r="B260" s="13" t="s">
        <v>935</v>
      </c>
      <c r="C260" s="13" t="s">
        <v>936</v>
      </c>
      <c r="D260" s="13" t="s">
        <v>556</v>
      </c>
      <c r="E260" s="35"/>
      <c r="F260" s="35"/>
      <c r="G260" s="35"/>
      <c r="H260" s="35"/>
      <c r="I260" s="35"/>
      <c r="J260" s="35"/>
      <c r="K260" s="35"/>
      <c r="L260" s="35"/>
      <c r="M260" s="35"/>
      <c r="N260" s="35"/>
      <c r="O260" s="4"/>
      <c r="P260" s="35"/>
      <c r="Q260" s="35"/>
      <c r="R260" s="35"/>
      <c r="S260" s="12"/>
      <c r="T260" s="12"/>
      <c r="U260" s="12"/>
      <c r="X260" s="18" t="s">
        <v>368</v>
      </c>
      <c r="Y260" s="18" t="s">
        <v>369</v>
      </c>
      <c r="Z260" s="18" t="s">
        <v>525</v>
      </c>
      <c r="AA260" s="18" t="s">
        <v>62</v>
      </c>
      <c r="AB260" s="18"/>
      <c r="AC260" s="18"/>
      <c r="AD260" s="18"/>
    </row>
    <row r="261" spans="1:30" s="14" customFormat="1" x14ac:dyDescent="0.3">
      <c r="A261" s="13"/>
      <c r="B261" s="13" t="s">
        <v>938</v>
      </c>
      <c r="C261" s="13" t="s">
        <v>939</v>
      </c>
      <c r="D261" s="13" t="s">
        <v>556</v>
      </c>
      <c r="E261" s="35"/>
      <c r="F261" s="35"/>
      <c r="G261" s="35"/>
      <c r="H261" s="35"/>
      <c r="I261" s="35"/>
      <c r="J261" s="35"/>
      <c r="K261" s="35"/>
      <c r="L261" s="35"/>
      <c r="M261" s="35"/>
      <c r="N261" s="35"/>
      <c r="O261" s="4"/>
      <c r="P261" s="35"/>
      <c r="Q261" s="35"/>
      <c r="R261" s="35"/>
      <c r="S261" s="12"/>
      <c r="T261" s="12"/>
      <c r="U261" s="12"/>
      <c r="X261" s="18" t="s">
        <v>370</v>
      </c>
      <c r="Y261" s="18" t="s">
        <v>371</v>
      </c>
      <c r="Z261" s="18" t="s">
        <v>524</v>
      </c>
      <c r="AA261" s="18" t="s">
        <v>26</v>
      </c>
      <c r="AB261" s="18"/>
      <c r="AC261" s="18"/>
      <c r="AD261" s="18"/>
    </row>
    <row r="262" spans="1:30" s="14" customFormat="1" x14ac:dyDescent="0.3">
      <c r="A262" s="11"/>
      <c r="B262" s="11" t="s">
        <v>1065</v>
      </c>
      <c r="C262" s="11" t="s">
        <v>1066</v>
      </c>
      <c r="D262" s="11" t="s">
        <v>556</v>
      </c>
      <c r="E262" s="3"/>
      <c r="F262" s="35"/>
      <c r="G262" s="3"/>
      <c r="H262" s="35"/>
      <c r="I262" s="35" t="str">
        <f t="shared" ref="I262" si="38">IF(AND(ISNUMBER(I263),ISNUMBER(I264)), I263/I264, "")</f>
        <v/>
      </c>
      <c r="J262" s="35"/>
      <c r="K262" s="35" t="str">
        <f t="shared" ref="K262" si="39">IF(AND(ISNUMBER(K263),ISNUMBER(K264)), K263/K264, "")</f>
        <v/>
      </c>
      <c r="L262" s="35"/>
      <c r="M262" s="35" t="str">
        <f t="shared" ref="M262" si="40">IF(AND(ISNUMBER(M263),ISNUMBER(M264)), M263/M264, "")</f>
        <v/>
      </c>
      <c r="N262" s="3"/>
      <c r="O262" s="5" t="str">
        <f t="shared" ref="O262" si="41">IF(AND(ISNUMBER(O263),ISNUMBER(O264)), O263/O264, "")</f>
        <v/>
      </c>
      <c r="P262" s="12"/>
      <c r="Q262" s="12"/>
      <c r="R262" s="12"/>
      <c r="S262" s="12"/>
      <c r="T262" s="12"/>
      <c r="U262" s="12"/>
      <c r="X262" s="18" t="s">
        <v>372</v>
      </c>
      <c r="Y262" s="18" t="s">
        <v>373</v>
      </c>
      <c r="Z262" s="18" t="s">
        <v>524</v>
      </c>
      <c r="AA262" s="18" t="s">
        <v>6</v>
      </c>
      <c r="AB262" s="18"/>
      <c r="AC262" s="18"/>
      <c r="AD262" s="18"/>
    </row>
    <row r="263" spans="1:30" s="14" customFormat="1" x14ac:dyDescent="0.3">
      <c r="A263" s="13"/>
      <c r="B263" s="13" t="s">
        <v>1074</v>
      </c>
      <c r="C263" s="13" t="s">
        <v>1075</v>
      </c>
      <c r="D263" s="13" t="s">
        <v>556</v>
      </c>
      <c r="E263" s="35"/>
      <c r="F263" s="35"/>
      <c r="G263" s="35"/>
      <c r="H263" s="35"/>
      <c r="I263" s="35"/>
      <c r="J263" s="35"/>
      <c r="K263" s="35"/>
      <c r="L263" s="35"/>
      <c r="M263" s="35"/>
      <c r="N263" s="35"/>
      <c r="O263" s="4"/>
      <c r="P263" s="35"/>
      <c r="Q263" s="35"/>
      <c r="R263" s="35"/>
      <c r="S263" s="12"/>
      <c r="T263" s="12"/>
      <c r="U263" s="12"/>
      <c r="X263" s="18" t="s">
        <v>506</v>
      </c>
      <c r="Y263" s="18" t="s">
        <v>507</v>
      </c>
      <c r="Z263" s="18" t="s">
        <v>524</v>
      </c>
      <c r="AA263" s="18" t="s">
        <v>442</v>
      </c>
      <c r="AB263" s="18"/>
      <c r="AC263" s="18"/>
      <c r="AD263" s="18"/>
    </row>
    <row r="264" spans="1:30" s="14" customFormat="1" x14ac:dyDescent="0.3">
      <c r="A264" s="13"/>
      <c r="B264" s="13" t="s">
        <v>1078</v>
      </c>
      <c r="C264" s="13" t="s">
        <v>1079</v>
      </c>
      <c r="D264" s="13" t="s">
        <v>556</v>
      </c>
      <c r="E264" s="35"/>
      <c r="F264" s="35"/>
      <c r="G264" s="35"/>
      <c r="H264" s="35"/>
      <c r="I264" s="35"/>
      <c r="J264" s="35"/>
      <c r="K264" s="35"/>
      <c r="L264" s="35"/>
      <c r="M264" s="35"/>
      <c r="N264" s="35"/>
      <c r="O264" s="4"/>
      <c r="P264" s="35"/>
      <c r="Q264" s="35"/>
      <c r="R264" s="35"/>
      <c r="S264" s="12"/>
      <c r="T264" s="12"/>
      <c r="U264" s="12"/>
      <c r="X264" s="18" t="s">
        <v>374</v>
      </c>
      <c r="Y264" s="18" t="s">
        <v>375</v>
      </c>
      <c r="Z264" s="18" t="s">
        <v>524</v>
      </c>
      <c r="AA264" s="18" t="s">
        <v>62</v>
      </c>
      <c r="AB264" s="18"/>
      <c r="AC264" s="18"/>
      <c r="AD264" s="18"/>
    </row>
    <row r="265" spans="1:30" s="14" customFormat="1" x14ac:dyDescent="0.3">
      <c r="A265" s="11"/>
      <c r="B265" s="11" t="s">
        <v>1103</v>
      </c>
      <c r="C265" s="11" t="s">
        <v>1104</v>
      </c>
      <c r="D265" s="11" t="s">
        <v>556</v>
      </c>
      <c r="E265" s="3"/>
      <c r="F265" s="35"/>
      <c r="G265" s="3"/>
      <c r="H265" s="35"/>
      <c r="I265" s="35" t="str">
        <f t="shared" ref="I265" si="42">IF(AND(ISNUMBER(I266),ISNUMBER(I267)), I266/I267, "")</f>
        <v/>
      </c>
      <c r="J265" s="35"/>
      <c r="K265" s="35" t="str">
        <f t="shared" ref="K265" si="43">IF(AND(ISNUMBER(K266),ISNUMBER(K267)), K266/K267, "")</f>
        <v/>
      </c>
      <c r="L265" s="35"/>
      <c r="M265" s="35" t="str">
        <f t="shared" ref="M265" si="44">IF(AND(ISNUMBER(M266),ISNUMBER(M267)), M266/M267, "")</f>
        <v/>
      </c>
      <c r="N265" s="3"/>
      <c r="O265" s="5" t="str">
        <f t="shared" ref="O265" si="45">IF(AND(ISNUMBER(O266),ISNUMBER(O267)), O266/O267, "")</f>
        <v/>
      </c>
      <c r="P265" s="12"/>
      <c r="Q265" s="12"/>
      <c r="R265" s="12"/>
      <c r="S265" s="12"/>
      <c r="T265" s="12"/>
      <c r="U265" s="12"/>
      <c r="X265" s="18" t="s">
        <v>376</v>
      </c>
      <c r="Y265" s="18" t="s">
        <v>377</v>
      </c>
      <c r="Z265" s="18" t="s">
        <v>524</v>
      </c>
      <c r="AA265" s="18" t="s">
        <v>6</v>
      </c>
      <c r="AB265" s="18"/>
      <c r="AC265" s="18"/>
      <c r="AD265" s="18"/>
    </row>
    <row r="266" spans="1:30" s="14" customFormat="1" x14ac:dyDescent="0.3">
      <c r="A266" s="13"/>
      <c r="B266" s="13" t="s">
        <v>1110</v>
      </c>
      <c r="C266" s="13" t="s">
        <v>1111</v>
      </c>
      <c r="D266" s="13" t="s">
        <v>556</v>
      </c>
      <c r="E266" s="35"/>
      <c r="F266" s="35"/>
      <c r="G266" s="35"/>
      <c r="H266" s="35"/>
      <c r="I266" s="35"/>
      <c r="J266" s="35"/>
      <c r="K266" s="35"/>
      <c r="L266" s="35"/>
      <c r="M266" s="35"/>
      <c r="N266" s="35"/>
      <c r="O266" s="4"/>
      <c r="P266" s="35"/>
      <c r="Q266" s="35"/>
      <c r="R266" s="35"/>
      <c r="S266" s="12"/>
      <c r="T266" s="12"/>
      <c r="U266" s="12"/>
      <c r="X266" s="18" t="s">
        <v>378</v>
      </c>
      <c r="Y266" s="18" t="s">
        <v>379</v>
      </c>
      <c r="Z266" s="18" t="s">
        <v>524</v>
      </c>
      <c r="AA266" s="18" t="s">
        <v>39</v>
      </c>
      <c r="AB266" s="18"/>
      <c r="AC266" s="18"/>
      <c r="AD266" s="18"/>
    </row>
    <row r="267" spans="1:30" s="14" customFormat="1" x14ac:dyDescent="0.3">
      <c r="A267" s="13"/>
      <c r="B267" s="13" t="s">
        <v>1115</v>
      </c>
      <c r="C267" s="13" t="s">
        <v>1116</v>
      </c>
      <c r="D267" s="13" t="s">
        <v>556</v>
      </c>
      <c r="E267" s="35"/>
      <c r="F267" s="35"/>
      <c r="G267" s="35"/>
      <c r="H267" s="35"/>
      <c r="I267" s="35"/>
      <c r="J267" s="35"/>
      <c r="K267" s="35"/>
      <c r="L267" s="35"/>
      <c r="M267" s="35"/>
      <c r="N267" s="35"/>
      <c r="O267" s="4"/>
      <c r="P267" s="35"/>
      <c r="Q267" s="35"/>
      <c r="R267" s="35"/>
      <c r="S267" s="12"/>
      <c r="T267" s="12"/>
      <c r="U267" s="12"/>
      <c r="X267" s="18" t="s">
        <v>380</v>
      </c>
      <c r="Y267" s="18" t="s">
        <v>381</v>
      </c>
      <c r="Z267" s="18" t="s">
        <v>524</v>
      </c>
      <c r="AA267" s="18" t="s">
        <v>62</v>
      </c>
      <c r="AB267" s="18"/>
      <c r="AC267" s="18"/>
      <c r="AD267" s="18"/>
    </row>
    <row r="268" spans="1:30" s="14" customFormat="1" x14ac:dyDescent="0.3">
      <c r="A268" s="13"/>
      <c r="B268" s="13" t="s">
        <v>1120</v>
      </c>
      <c r="C268" s="13" t="s">
        <v>1121</v>
      </c>
      <c r="D268" s="13" t="s">
        <v>556</v>
      </c>
      <c r="E268" s="35"/>
      <c r="F268" s="35"/>
      <c r="G268" s="35"/>
      <c r="H268" s="35"/>
      <c r="I268" s="35"/>
      <c r="J268" s="35"/>
      <c r="K268" s="35"/>
      <c r="L268" s="35"/>
      <c r="M268" s="35"/>
      <c r="N268" s="35"/>
      <c r="O268" s="4"/>
      <c r="P268" s="35"/>
      <c r="Q268" s="35"/>
      <c r="R268" s="35"/>
      <c r="S268" s="12"/>
      <c r="T268" s="12"/>
      <c r="U268" s="12"/>
      <c r="X268" s="18" t="s">
        <v>508</v>
      </c>
      <c r="Y268" s="18" t="s">
        <v>509</v>
      </c>
      <c r="Z268" s="18" t="s">
        <v>3758</v>
      </c>
      <c r="AA268" s="18" t="s">
        <v>23</v>
      </c>
      <c r="AB268" s="18"/>
      <c r="AC268" s="18"/>
      <c r="AD268" s="18"/>
    </row>
    <row r="269" spans="1:30" s="14" customFormat="1" x14ac:dyDescent="0.3">
      <c r="A269" s="11"/>
      <c r="B269" s="11" t="s">
        <v>1281</v>
      </c>
      <c r="C269" s="11" t="s">
        <v>1282</v>
      </c>
      <c r="D269" s="11" t="s">
        <v>556</v>
      </c>
      <c r="E269" s="3"/>
      <c r="F269" s="35"/>
      <c r="G269" s="3"/>
      <c r="H269" s="35"/>
      <c r="I269" s="35" t="str">
        <f t="shared" ref="I269" si="46">IF(ISNUMBER(I270), I270, "")</f>
        <v/>
      </c>
      <c r="J269" s="35"/>
      <c r="K269" s="35" t="str">
        <f t="shared" ref="K269" si="47">IF(ISNUMBER(K270), K270, "")</f>
        <v/>
      </c>
      <c r="L269" s="35"/>
      <c r="M269" s="35" t="str">
        <f t="shared" ref="M269" si="48">IF(ISNUMBER(M270), M270, "")</f>
        <v/>
      </c>
      <c r="N269" s="3"/>
      <c r="O269" s="5" t="str">
        <f t="shared" ref="O269" si="49">IF(ISNUMBER(O270), O270, "")</f>
        <v/>
      </c>
      <c r="P269" s="12"/>
      <c r="Q269" s="12"/>
      <c r="R269" s="12"/>
      <c r="S269" s="12"/>
      <c r="T269" s="12"/>
      <c r="U269" s="12"/>
      <c r="X269" s="18" t="s">
        <v>382</v>
      </c>
      <c r="Y269" s="18" t="s">
        <v>383</v>
      </c>
      <c r="Z269" s="18" t="s">
        <v>524</v>
      </c>
      <c r="AA269" s="18" t="s">
        <v>11</v>
      </c>
      <c r="AB269" s="18"/>
      <c r="AC269" s="18"/>
      <c r="AD269" s="18"/>
    </row>
    <row r="270" spans="1:30" s="14" customFormat="1" x14ac:dyDescent="0.3">
      <c r="A270" s="13"/>
      <c r="B270" s="13" t="s">
        <v>1284</v>
      </c>
      <c r="C270" s="13" t="s">
        <v>4709</v>
      </c>
      <c r="D270" s="13" t="s">
        <v>556</v>
      </c>
      <c r="E270" s="35"/>
      <c r="F270" s="35"/>
      <c r="G270" s="35"/>
      <c r="H270" s="35"/>
      <c r="I270" s="35"/>
      <c r="J270" s="35"/>
      <c r="K270" s="35"/>
      <c r="L270" s="35"/>
      <c r="M270" s="35"/>
      <c r="N270" s="35"/>
      <c r="O270" s="4"/>
      <c r="P270" s="35"/>
      <c r="Q270" s="35"/>
      <c r="R270" s="35"/>
      <c r="S270" s="12"/>
      <c r="T270" s="12"/>
      <c r="U270" s="12"/>
      <c r="X270" s="18" t="s">
        <v>384</v>
      </c>
      <c r="Y270" s="18" t="s">
        <v>385</v>
      </c>
      <c r="Z270" s="18" t="s">
        <v>524</v>
      </c>
      <c r="AA270" s="18" t="s">
        <v>6</v>
      </c>
      <c r="AB270" s="18"/>
      <c r="AC270" s="18"/>
      <c r="AD270" s="18"/>
    </row>
    <row r="271" spans="1:30" s="14" customFormat="1" x14ac:dyDescent="0.3">
      <c r="A271" s="11"/>
      <c r="B271" s="11" t="s">
        <v>1372</v>
      </c>
      <c r="C271" s="11" t="s">
        <v>1373</v>
      </c>
      <c r="D271" s="11" t="s">
        <v>556</v>
      </c>
      <c r="E271" s="3"/>
      <c r="F271" s="35"/>
      <c r="G271" s="3"/>
      <c r="H271" s="35"/>
      <c r="I271" s="35" t="str">
        <f t="shared" ref="I271" si="50">IF(ISNUMBER(I272), I272, "")</f>
        <v/>
      </c>
      <c r="J271" s="35"/>
      <c r="K271" s="35" t="str">
        <f t="shared" ref="K271" si="51">IF(ISNUMBER(K272), K272, "")</f>
        <v/>
      </c>
      <c r="L271" s="35"/>
      <c r="M271" s="35" t="str">
        <f t="shared" ref="M271" si="52">IF(ISNUMBER(M272), M272, "")</f>
        <v/>
      </c>
      <c r="N271" s="3"/>
      <c r="O271" s="5" t="str">
        <f t="shared" ref="O271" si="53">IF(ISNUMBER(O272), O272, "")</f>
        <v/>
      </c>
      <c r="P271" s="12"/>
      <c r="Q271" s="12"/>
      <c r="R271" s="12"/>
      <c r="S271" s="12"/>
      <c r="T271" s="12"/>
      <c r="U271" s="12"/>
      <c r="X271" s="18" t="s">
        <v>510</v>
      </c>
      <c r="Y271" s="18" t="s">
        <v>511</v>
      </c>
      <c r="Z271" s="18" t="s">
        <v>525</v>
      </c>
      <c r="AA271" s="18" t="s">
        <v>11</v>
      </c>
      <c r="AB271" s="18"/>
      <c r="AC271" s="18"/>
      <c r="AD271" s="18"/>
    </row>
    <row r="272" spans="1:30" s="14" customFormat="1" ht="28.8" x14ac:dyDescent="0.3">
      <c r="A272" s="13"/>
      <c r="B272" s="13" t="s">
        <v>1380</v>
      </c>
      <c r="C272" s="13" t="s">
        <v>1381</v>
      </c>
      <c r="D272" s="13" t="s">
        <v>556</v>
      </c>
      <c r="E272" s="35"/>
      <c r="F272" s="35"/>
      <c r="G272" s="35"/>
      <c r="H272" s="35"/>
      <c r="I272" s="35"/>
      <c r="J272" s="35"/>
      <c r="K272" s="35"/>
      <c r="L272" s="35"/>
      <c r="M272" s="35"/>
      <c r="N272" s="35"/>
      <c r="O272" s="4"/>
      <c r="P272" s="35"/>
      <c r="Q272" s="35"/>
      <c r="R272" s="35"/>
      <c r="S272" s="12"/>
      <c r="T272" s="12"/>
      <c r="U272" s="12"/>
      <c r="X272" s="18" t="s">
        <v>386</v>
      </c>
      <c r="Y272" s="18" t="s">
        <v>387</v>
      </c>
      <c r="Z272" s="18" t="s">
        <v>524</v>
      </c>
      <c r="AA272" s="18" t="s">
        <v>11</v>
      </c>
      <c r="AB272" s="18"/>
      <c r="AC272" s="18"/>
      <c r="AD272" s="18"/>
    </row>
    <row r="273" spans="1:30" s="14" customFormat="1" ht="28.8" x14ac:dyDescent="0.3">
      <c r="A273" s="11"/>
      <c r="B273" s="11" t="s">
        <v>1447</v>
      </c>
      <c r="C273" s="11" t="s">
        <v>1448</v>
      </c>
      <c r="D273" s="11" t="s">
        <v>556</v>
      </c>
      <c r="E273" s="3"/>
      <c r="F273" s="35"/>
      <c r="G273" s="3"/>
      <c r="H273" s="35"/>
      <c r="I273" s="35" t="str">
        <f t="shared" ref="I273" si="54">IF(ISNUMBER(I274), I274, "")</f>
        <v/>
      </c>
      <c r="J273" s="35"/>
      <c r="K273" s="35" t="str">
        <f t="shared" ref="K273" si="55">IF(ISNUMBER(K274), K274, "")</f>
        <v/>
      </c>
      <c r="L273" s="35"/>
      <c r="M273" s="35" t="str">
        <f t="shared" ref="M273" si="56">IF(ISNUMBER(M274), M274, "")</f>
        <v/>
      </c>
      <c r="N273" s="3"/>
      <c r="O273" s="5" t="str">
        <f t="shared" ref="O273" si="57">IF(ISNUMBER(O274), O274, "")</f>
        <v/>
      </c>
      <c r="P273" s="12"/>
      <c r="Q273" s="12"/>
      <c r="R273" s="12"/>
      <c r="S273" s="12"/>
      <c r="T273" s="12"/>
      <c r="U273" s="12"/>
      <c r="X273" s="18" t="s">
        <v>512</v>
      </c>
      <c r="Y273" s="18" t="s">
        <v>513</v>
      </c>
      <c r="Z273" s="18" t="s">
        <v>524</v>
      </c>
      <c r="AA273" s="18" t="s">
        <v>11</v>
      </c>
      <c r="AB273" s="18"/>
      <c r="AC273" s="18"/>
      <c r="AD273" s="18"/>
    </row>
    <row r="274" spans="1:30" s="14" customFormat="1" ht="28.8" x14ac:dyDescent="0.3">
      <c r="A274" s="13"/>
      <c r="B274" s="13" t="s">
        <v>1455</v>
      </c>
      <c r="C274" s="13" t="s">
        <v>1456</v>
      </c>
      <c r="D274" s="13" t="s">
        <v>556</v>
      </c>
      <c r="E274" s="35"/>
      <c r="F274" s="35"/>
      <c r="G274" s="35"/>
      <c r="H274" s="35"/>
      <c r="I274" s="35"/>
      <c r="J274" s="35"/>
      <c r="K274" s="35"/>
      <c r="L274" s="35"/>
      <c r="M274" s="35"/>
      <c r="N274" s="35"/>
      <c r="O274" s="4"/>
      <c r="P274" s="35"/>
      <c r="Q274" s="35"/>
      <c r="R274" s="35"/>
      <c r="S274" s="12"/>
      <c r="T274" s="12"/>
      <c r="U274" s="12"/>
      <c r="X274" s="18" t="s">
        <v>388</v>
      </c>
      <c r="Y274" s="18" t="s">
        <v>389</v>
      </c>
      <c r="Z274" s="18" t="s">
        <v>524</v>
      </c>
      <c r="AA274" s="18" t="s">
        <v>11</v>
      </c>
      <c r="AB274" s="18"/>
      <c r="AC274" s="18"/>
      <c r="AD274" s="18"/>
    </row>
    <row r="275" spans="1:30" s="14" customFormat="1" x14ac:dyDescent="0.3">
      <c r="A275" s="11"/>
      <c r="B275" s="11" t="s">
        <v>1696</v>
      </c>
      <c r="C275" s="11" t="s">
        <v>1697</v>
      </c>
      <c r="D275" s="11" t="s">
        <v>556</v>
      </c>
      <c r="E275" s="3"/>
      <c r="F275" s="35"/>
      <c r="G275" s="3"/>
      <c r="H275" s="35"/>
      <c r="I275" s="35" t="str">
        <f t="shared" ref="I275" si="58">IF(ISNUMBER(I276), I276, "")</f>
        <v/>
      </c>
      <c r="J275" s="35"/>
      <c r="K275" s="35" t="str">
        <f t="shared" ref="K275" si="59">IF(ISNUMBER(K276), K276, "")</f>
        <v/>
      </c>
      <c r="L275" s="35"/>
      <c r="M275" s="35" t="str">
        <f t="shared" ref="M275" si="60">IF(ISNUMBER(M276), M276, "")</f>
        <v/>
      </c>
      <c r="N275" s="3"/>
      <c r="O275" s="5" t="str">
        <f t="shared" ref="O275" si="61">IF(ISNUMBER(O276), O276, "")</f>
        <v/>
      </c>
      <c r="P275" s="12"/>
      <c r="Q275" s="12"/>
      <c r="R275" s="12"/>
      <c r="S275" s="12"/>
      <c r="T275" s="12"/>
      <c r="U275" s="12"/>
      <c r="X275" s="18" t="s">
        <v>390</v>
      </c>
      <c r="Y275" s="18" t="s">
        <v>391</v>
      </c>
      <c r="Z275" s="18" t="s">
        <v>525</v>
      </c>
      <c r="AA275" s="18" t="s">
        <v>11</v>
      </c>
      <c r="AB275" s="18"/>
      <c r="AC275" s="18"/>
      <c r="AD275" s="18"/>
    </row>
    <row r="276" spans="1:30" s="14" customFormat="1" x14ac:dyDescent="0.3">
      <c r="A276" s="13"/>
      <c r="B276" s="13" t="s">
        <v>1705</v>
      </c>
      <c r="C276" s="13" t="s">
        <v>1706</v>
      </c>
      <c r="D276" s="13" t="s">
        <v>556</v>
      </c>
      <c r="E276" s="35"/>
      <c r="F276" s="35"/>
      <c r="G276" s="35"/>
      <c r="H276" s="35"/>
      <c r="I276" s="35"/>
      <c r="J276" s="35"/>
      <c r="K276" s="35"/>
      <c r="L276" s="35"/>
      <c r="M276" s="35"/>
      <c r="N276" s="35"/>
      <c r="O276" s="4"/>
      <c r="P276" s="35"/>
      <c r="Q276" s="35"/>
      <c r="R276" s="35"/>
      <c r="S276" s="12"/>
      <c r="T276" s="12"/>
      <c r="U276" s="12"/>
      <c r="X276" s="18" t="s">
        <v>392</v>
      </c>
      <c r="Y276" s="18" t="s">
        <v>393</v>
      </c>
      <c r="Z276" s="18" t="s">
        <v>524</v>
      </c>
      <c r="AA276" s="18" t="s">
        <v>11</v>
      </c>
      <c r="AB276" s="18"/>
      <c r="AC276" s="18"/>
      <c r="AD276" s="18"/>
    </row>
    <row r="277" spans="1:30" s="14" customFormat="1" x14ac:dyDescent="0.3">
      <c r="A277" s="11"/>
      <c r="B277" s="11" t="s">
        <v>1806</v>
      </c>
      <c r="C277" s="11" t="s">
        <v>1807</v>
      </c>
      <c r="D277" s="11" t="s">
        <v>556</v>
      </c>
      <c r="E277" s="3"/>
      <c r="F277" s="35"/>
      <c r="G277" s="3"/>
      <c r="H277" s="35"/>
      <c r="I277" s="35" t="str">
        <f>IF(AND(ISNUMBER(I278),ISNUMBER(I279)), I278/I279, "")</f>
        <v/>
      </c>
      <c r="J277" s="35"/>
      <c r="K277" s="35" t="str">
        <f>IF(AND(ISNUMBER(K278),ISNUMBER(K279)), K278/K279, "")</f>
        <v/>
      </c>
      <c r="L277" s="35"/>
      <c r="M277" s="35" t="str">
        <f>IF(AND(ISNUMBER(M278),ISNUMBER(M279)), M278/M279, "")</f>
        <v/>
      </c>
      <c r="N277" s="3"/>
      <c r="O277" s="5" t="str">
        <f>IF(AND(ISNUMBER(O278),ISNUMBER(O279)), O278/O279, "")</f>
        <v/>
      </c>
      <c r="P277" s="12"/>
      <c r="Q277" s="12"/>
      <c r="R277" s="12"/>
      <c r="S277" s="12"/>
      <c r="T277" s="12"/>
      <c r="U277" s="12"/>
      <c r="X277" s="18" t="s">
        <v>394</v>
      </c>
      <c r="Y277" s="18" t="s">
        <v>395</v>
      </c>
      <c r="Z277" s="18" t="s">
        <v>3758</v>
      </c>
      <c r="AA277" s="18" t="s">
        <v>11</v>
      </c>
      <c r="AB277" s="18"/>
      <c r="AC277" s="18"/>
      <c r="AD277" s="18"/>
    </row>
    <row r="278" spans="1:30" s="14" customFormat="1" x14ac:dyDescent="0.3">
      <c r="A278" s="13"/>
      <c r="B278" s="13" t="s">
        <v>1814</v>
      </c>
      <c r="C278" s="13" t="s">
        <v>1815</v>
      </c>
      <c r="D278" s="13" t="s">
        <v>556</v>
      </c>
      <c r="E278" s="35"/>
      <c r="F278" s="35"/>
      <c r="G278" s="35"/>
      <c r="H278" s="35"/>
      <c r="I278" s="35"/>
      <c r="J278" s="35"/>
      <c r="K278" s="35"/>
      <c r="L278" s="35"/>
      <c r="M278" s="35"/>
      <c r="N278" s="35"/>
      <c r="O278" s="4"/>
      <c r="P278" s="35"/>
      <c r="Q278" s="35"/>
      <c r="R278" s="35"/>
      <c r="S278" s="12"/>
      <c r="T278" s="12"/>
      <c r="U278" s="12"/>
      <c r="X278" s="18" t="s">
        <v>396</v>
      </c>
      <c r="Y278" s="18" t="s">
        <v>397</v>
      </c>
      <c r="Z278" s="18" t="s">
        <v>525</v>
      </c>
      <c r="AA278" s="18" t="s">
        <v>11</v>
      </c>
      <c r="AB278" s="18"/>
      <c r="AC278" s="18"/>
      <c r="AD278" s="18"/>
    </row>
    <row r="279" spans="1:30" s="14" customFormat="1" x14ac:dyDescent="0.3">
      <c r="A279" s="13"/>
      <c r="B279" s="13" t="s">
        <v>1819</v>
      </c>
      <c r="C279" s="13" t="s">
        <v>1820</v>
      </c>
      <c r="D279" s="13" t="s">
        <v>556</v>
      </c>
      <c r="E279" s="35"/>
      <c r="F279" s="35"/>
      <c r="G279" s="35"/>
      <c r="H279" s="35"/>
      <c r="I279" s="35"/>
      <c r="J279" s="35"/>
      <c r="K279" s="35"/>
      <c r="L279" s="35"/>
      <c r="M279" s="35"/>
      <c r="N279" s="35"/>
      <c r="O279" s="4"/>
      <c r="P279" s="35"/>
      <c r="Q279" s="35"/>
      <c r="R279" s="35"/>
      <c r="S279" s="12"/>
      <c r="T279" s="12"/>
      <c r="U279" s="12"/>
      <c r="X279" s="18" t="s">
        <v>398</v>
      </c>
      <c r="Y279" s="18" t="s">
        <v>399</v>
      </c>
      <c r="Z279" s="18" t="s">
        <v>524</v>
      </c>
      <c r="AA279" s="18" t="s">
        <v>11</v>
      </c>
      <c r="AB279" s="18"/>
      <c r="AC279" s="18"/>
      <c r="AD279" s="18"/>
    </row>
    <row r="280" spans="1:30" s="14" customFormat="1" x14ac:dyDescent="0.3">
      <c r="A280" s="11"/>
      <c r="B280" s="11" t="s">
        <v>2301</v>
      </c>
      <c r="C280" s="11" t="s">
        <v>2302</v>
      </c>
      <c r="D280" s="11" t="s">
        <v>556</v>
      </c>
      <c r="E280" s="3"/>
      <c r="F280" s="35"/>
      <c r="G280" s="3"/>
      <c r="H280" s="35"/>
      <c r="I280" s="35" t="str">
        <f>IF(AND(ISNUMBER(I281),ISNUMBER(I282)), I281/(I281+I282), "")</f>
        <v/>
      </c>
      <c r="J280" s="35"/>
      <c r="K280" s="35" t="str">
        <f>IF(AND(ISNUMBER(K281),ISNUMBER(K282)), K281/(K281+K282), "")</f>
        <v/>
      </c>
      <c r="L280" s="35"/>
      <c r="M280" s="35" t="str">
        <f>IF(AND(ISNUMBER(M281),ISNUMBER(M282)), M281/(M281+M282), "")</f>
        <v/>
      </c>
      <c r="N280" s="3"/>
      <c r="O280" s="5" t="str">
        <f>IF(AND(ISNUMBER(O281),ISNUMBER(O282)), O281/(O281+O282), "")</f>
        <v/>
      </c>
      <c r="P280" s="12"/>
      <c r="Q280" s="12"/>
      <c r="R280" s="12"/>
      <c r="S280" s="12"/>
      <c r="T280" s="12"/>
      <c r="U280" s="12"/>
      <c r="X280" s="18" t="s">
        <v>400</v>
      </c>
      <c r="Y280" s="18" t="s">
        <v>401</v>
      </c>
      <c r="Z280" s="18" t="s">
        <v>524</v>
      </c>
      <c r="AA280" s="18" t="s">
        <v>11</v>
      </c>
      <c r="AB280" s="18"/>
      <c r="AC280" s="18"/>
      <c r="AD280" s="18"/>
    </row>
    <row r="281" spans="1:30" s="14" customFormat="1" x14ac:dyDescent="0.3">
      <c r="A281" s="13"/>
      <c r="B281" s="13" t="s">
        <v>2308</v>
      </c>
      <c r="C281" s="13" t="s">
        <v>2309</v>
      </c>
      <c r="D281" s="13" t="s">
        <v>556</v>
      </c>
      <c r="E281" s="35"/>
      <c r="F281" s="35"/>
      <c r="G281" s="35"/>
      <c r="H281" s="35"/>
      <c r="I281" s="35"/>
      <c r="J281" s="35"/>
      <c r="K281" s="35"/>
      <c r="L281" s="35"/>
      <c r="M281" s="35"/>
      <c r="N281" s="35"/>
      <c r="O281" s="4"/>
      <c r="P281" s="35"/>
      <c r="Q281" s="35"/>
      <c r="R281" s="35"/>
      <c r="S281" s="12"/>
      <c r="T281" s="12"/>
      <c r="U281" s="12"/>
      <c r="X281" s="18" t="s">
        <v>402</v>
      </c>
      <c r="Y281" s="18" t="s">
        <v>403</v>
      </c>
      <c r="Z281" s="18" t="s">
        <v>524</v>
      </c>
      <c r="AA281" s="18" t="s">
        <v>11</v>
      </c>
      <c r="AB281" s="18"/>
      <c r="AC281" s="18"/>
      <c r="AD281" s="18"/>
    </row>
    <row r="282" spans="1:30" s="14" customFormat="1" x14ac:dyDescent="0.3">
      <c r="A282" s="13"/>
      <c r="B282" s="13" t="s">
        <v>2313</v>
      </c>
      <c r="C282" s="13" t="s">
        <v>2314</v>
      </c>
      <c r="D282" s="13" t="s">
        <v>556</v>
      </c>
      <c r="E282" s="35"/>
      <c r="F282" s="35"/>
      <c r="G282" s="35"/>
      <c r="H282" s="35"/>
      <c r="I282" s="35"/>
      <c r="J282" s="35"/>
      <c r="K282" s="35"/>
      <c r="L282" s="35"/>
      <c r="M282" s="35"/>
      <c r="N282" s="35"/>
      <c r="O282" s="4"/>
      <c r="P282" s="35"/>
      <c r="Q282" s="35"/>
      <c r="R282" s="35"/>
      <c r="S282" s="12"/>
      <c r="T282" s="12"/>
      <c r="U282" s="12"/>
      <c r="X282" s="18" t="s">
        <v>404</v>
      </c>
      <c r="Y282" s="18" t="s">
        <v>405</v>
      </c>
      <c r="Z282" s="18" t="s">
        <v>524</v>
      </c>
      <c r="AA282" s="18" t="s">
        <v>11</v>
      </c>
      <c r="AB282" s="18"/>
      <c r="AC282" s="18"/>
      <c r="AD282" s="18"/>
    </row>
    <row r="283" spans="1:30" s="14" customFormat="1" x14ac:dyDescent="0.3">
      <c r="A283" s="11"/>
      <c r="B283" s="11" t="s">
        <v>2936</v>
      </c>
      <c r="C283" s="11" t="s">
        <v>2937</v>
      </c>
      <c r="D283" s="11" t="s">
        <v>556</v>
      </c>
      <c r="E283" s="3"/>
      <c r="F283" s="35"/>
      <c r="G283" s="3"/>
      <c r="H283" s="35"/>
      <c r="I283" s="35" t="str">
        <f>IF(AND(ISNUMBER(I284),ISNUMBER(I285)), I284/I285, "")</f>
        <v/>
      </c>
      <c r="J283" s="35"/>
      <c r="K283" s="35" t="str">
        <f>IF(AND(ISNUMBER(K284),ISNUMBER(K285)), K284/K285, "")</f>
        <v/>
      </c>
      <c r="L283" s="35"/>
      <c r="M283" s="35" t="str">
        <f>IF(AND(ISNUMBER(M284),ISNUMBER(M285)), M284/M285, "")</f>
        <v/>
      </c>
      <c r="N283" s="3"/>
      <c r="O283" s="5" t="str">
        <f>IF(AND(ISNUMBER(O284),ISNUMBER(O285)), O284/O285, "")</f>
        <v/>
      </c>
      <c r="P283" s="12"/>
      <c r="Q283" s="12"/>
      <c r="R283" s="12"/>
      <c r="S283" s="12"/>
      <c r="T283" s="12"/>
      <c r="U283" s="12"/>
      <c r="X283" s="18" t="s">
        <v>406</v>
      </c>
      <c r="Y283" s="18" t="s">
        <v>407</v>
      </c>
      <c r="Z283" s="18" t="s">
        <v>524</v>
      </c>
      <c r="AA283" s="18" t="s">
        <v>6</v>
      </c>
      <c r="AB283" s="18"/>
      <c r="AC283" s="18"/>
      <c r="AD283" s="18"/>
    </row>
    <row r="284" spans="1:30" s="14" customFormat="1" x14ac:dyDescent="0.3">
      <c r="A284" s="13"/>
      <c r="B284" s="13" t="s">
        <v>2943</v>
      </c>
      <c r="C284" s="13" t="s">
        <v>2944</v>
      </c>
      <c r="D284" s="13" t="s">
        <v>556</v>
      </c>
      <c r="E284" s="35"/>
      <c r="F284" s="35"/>
      <c r="G284" s="35"/>
      <c r="H284" s="35"/>
      <c r="I284" s="35"/>
      <c r="J284" s="35"/>
      <c r="K284" s="35"/>
      <c r="L284" s="35"/>
      <c r="M284" s="35"/>
      <c r="N284" s="35"/>
      <c r="O284" s="4"/>
      <c r="P284" s="35"/>
      <c r="Q284" s="35"/>
      <c r="R284" s="35"/>
      <c r="S284" s="12"/>
      <c r="T284" s="12"/>
      <c r="U284" s="12"/>
      <c r="X284" s="18" t="s">
        <v>514</v>
      </c>
      <c r="Y284" s="18" t="s">
        <v>515</v>
      </c>
      <c r="Z284" s="18" t="s">
        <v>524</v>
      </c>
      <c r="AA284" s="18" t="s">
        <v>11</v>
      </c>
      <c r="AB284" s="18"/>
      <c r="AC284" s="18"/>
      <c r="AD284" s="18"/>
    </row>
    <row r="285" spans="1:30" s="14" customFormat="1" x14ac:dyDescent="0.3">
      <c r="A285" s="13"/>
      <c r="B285" s="13" t="s">
        <v>2948</v>
      </c>
      <c r="C285" s="13" t="s">
        <v>2949</v>
      </c>
      <c r="D285" s="13" t="s">
        <v>556</v>
      </c>
      <c r="E285" s="35"/>
      <c r="F285" s="35"/>
      <c r="G285" s="35"/>
      <c r="H285" s="35"/>
      <c r="I285" s="35"/>
      <c r="J285" s="35"/>
      <c r="K285" s="35"/>
      <c r="L285" s="35"/>
      <c r="M285" s="35"/>
      <c r="N285" s="35"/>
      <c r="O285" s="4"/>
      <c r="P285" s="35"/>
      <c r="Q285" s="35"/>
      <c r="R285" s="35"/>
      <c r="S285" s="12"/>
      <c r="T285" s="12"/>
      <c r="U285" s="12"/>
      <c r="X285" s="18" t="s">
        <v>408</v>
      </c>
      <c r="Y285" s="18" t="s">
        <v>409</v>
      </c>
      <c r="Z285" s="18" t="s">
        <v>524</v>
      </c>
      <c r="AA285" s="18" t="s">
        <v>11</v>
      </c>
      <c r="AB285" s="18"/>
      <c r="AC285" s="18"/>
      <c r="AD285" s="18"/>
    </row>
    <row r="286" spans="1:30" s="14" customFormat="1" x14ac:dyDescent="0.3">
      <c r="A286" s="11"/>
      <c r="B286" s="11" t="s">
        <v>3196</v>
      </c>
      <c r="C286" s="11" t="s">
        <v>3197</v>
      </c>
      <c r="D286" s="11" t="s">
        <v>556</v>
      </c>
      <c r="E286" s="3"/>
      <c r="F286" s="35"/>
      <c r="G286" s="3"/>
      <c r="H286" s="35"/>
      <c r="I286" s="35" t="str">
        <f>IF(AND(ISNUMBER(I287),ISNUMBER(I288),ISNUMBER(I289),ISNUMBER(I290),ISNUMBER(I291),ISNUMBER(I292),ISNUMBER(I293),ISNUMBER(I294)), I287+I288-I289-I290-I291-I292-I293-I294, "")</f>
        <v/>
      </c>
      <c r="J286" s="35"/>
      <c r="K286" s="35" t="str">
        <f>IF(AND(ISNUMBER(K287),ISNUMBER(K288),ISNUMBER(K289),ISNUMBER(K290),ISNUMBER(K291),ISNUMBER(K292),ISNUMBER(K293),ISNUMBER(K294)), K287+K288-K289-K290-K291-K292-K293-K294, "")</f>
        <v/>
      </c>
      <c r="L286" s="35"/>
      <c r="M286" s="35" t="str">
        <f>IF(AND(ISNUMBER(M287),ISNUMBER(M288),ISNUMBER(M289),ISNUMBER(M290),ISNUMBER(M291),ISNUMBER(M292),ISNUMBER(M293),ISNUMBER(M294)), M287+M288-M289-M290-M291-M292-M293-M294, "")</f>
        <v/>
      </c>
      <c r="N286" s="3"/>
      <c r="O286" s="5" t="str">
        <f>IF(AND(ISNUMBER(O287),ISNUMBER(O288),ISNUMBER(O289),ISNUMBER(O290),ISNUMBER(O291),ISNUMBER(O292),ISNUMBER(O293),ISNUMBER(O294)), O287+O288-O289-O290-O291-O292-O293-O294, "")</f>
        <v/>
      </c>
      <c r="P286" s="12"/>
      <c r="Q286" s="12"/>
      <c r="R286" s="12"/>
      <c r="S286" s="12"/>
      <c r="T286" s="12"/>
      <c r="U286" s="12"/>
      <c r="X286" s="18" t="s">
        <v>410</v>
      </c>
      <c r="Y286" s="18" t="s">
        <v>411</v>
      </c>
      <c r="Z286" s="18" t="s">
        <v>524</v>
      </c>
      <c r="AA286" s="18" t="s">
        <v>11</v>
      </c>
      <c r="AB286" s="18"/>
      <c r="AC286" s="18"/>
      <c r="AD286" s="18"/>
    </row>
    <row r="287" spans="1:30" s="14" customFormat="1" x14ac:dyDescent="0.3">
      <c r="A287" s="13"/>
      <c r="B287" s="13" t="s">
        <v>3202</v>
      </c>
      <c r="C287" s="13" t="s">
        <v>3203</v>
      </c>
      <c r="D287" s="13" t="s">
        <v>556</v>
      </c>
      <c r="E287" s="35"/>
      <c r="F287" s="35"/>
      <c r="G287" s="35"/>
      <c r="H287" s="35"/>
      <c r="I287" s="35"/>
      <c r="J287" s="35"/>
      <c r="K287" s="35"/>
      <c r="L287" s="35"/>
      <c r="M287" s="35"/>
      <c r="N287" s="35"/>
      <c r="O287" s="4"/>
      <c r="P287" s="35"/>
      <c r="Q287" s="35"/>
      <c r="R287" s="35"/>
      <c r="S287" s="12"/>
      <c r="T287" s="12"/>
      <c r="U287" s="12"/>
      <c r="X287" s="18" t="s">
        <v>412</v>
      </c>
      <c r="Y287" s="18" t="s">
        <v>413</v>
      </c>
      <c r="Z287" s="18" t="s">
        <v>524</v>
      </c>
      <c r="AA287" s="18" t="s">
        <v>16</v>
      </c>
      <c r="AB287" s="18"/>
      <c r="AC287" s="18"/>
      <c r="AD287" s="18"/>
    </row>
    <row r="288" spans="1:30" s="14" customFormat="1" x14ac:dyDescent="0.3">
      <c r="A288" s="13"/>
      <c r="B288" s="13" t="s">
        <v>3205</v>
      </c>
      <c r="C288" s="13" t="s">
        <v>3206</v>
      </c>
      <c r="D288" s="13" t="s">
        <v>556</v>
      </c>
      <c r="E288" s="35"/>
      <c r="F288" s="35"/>
      <c r="G288" s="35"/>
      <c r="H288" s="35"/>
      <c r="I288" s="35"/>
      <c r="J288" s="35"/>
      <c r="K288" s="35"/>
      <c r="L288" s="35"/>
      <c r="M288" s="35"/>
      <c r="N288" s="35"/>
      <c r="O288" s="4"/>
      <c r="P288" s="35"/>
      <c r="Q288" s="35"/>
      <c r="R288" s="35"/>
      <c r="S288" s="12"/>
      <c r="T288" s="12"/>
      <c r="U288" s="12"/>
      <c r="X288" s="18" t="s">
        <v>414</v>
      </c>
      <c r="Y288" s="18" t="s">
        <v>415</v>
      </c>
      <c r="Z288" s="18" t="s">
        <v>525</v>
      </c>
      <c r="AA288" s="18" t="s">
        <v>11</v>
      </c>
      <c r="AB288" s="18"/>
      <c r="AC288" s="18"/>
      <c r="AD288" s="18"/>
    </row>
    <row r="289" spans="1:30" s="14" customFormat="1" x14ac:dyDescent="0.3">
      <c r="A289" s="13"/>
      <c r="B289" s="13" t="s">
        <v>3208</v>
      </c>
      <c r="C289" s="13" t="s">
        <v>3209</v>
      </c>
      <c r="D289" s="13" t="s">
        <v>556</v>
      </c>
      <c r="E289" s="35"/>
      <c r="F289" s="35"/>
      <c r="G289" s="35"/>
      <c r="H289" s="35"/>
      <c r="I289" s="35"/>
      <c r="J289" s="35"/>
      <c r="K289" s="35"/>
      <c r="L289" s="35"/>
      <c r="M289" s="35"/>
      <c r="N289" s="35"/>
      <c r="O289" s="4"/>
      <c r="P289" s="35"/>
      <c r="Q289" s="35"/>
      <c r="R289" s="35"/>
      <c r="S289" s="12"/>
      <c r="T289" s="12"/>
      <c r="U289" s="12"/>
      <c r="X289" s="18" t="s">
        <v>516</v>
      </c>
      <c r="Y289" s="18" t="s">
        <v>517</v>
      </c>
      <c r="Z289" s="18" t="s">
        <v>524</v>
      </c>
      <c r="AA289" s="18" t="s">
        <v>11</v>
      </c>
      <c r="AB289" s="18"/>
      <c r="AC289" s="18"/>
      <c r="AD289" s="18"/>
    </row>
    <row r="290" spans="1:30" s="14" customFormat="1" x14ac:dyDescent="0.3">
      <c r="A290" s="13"/>
      <c r="B290" s="13" t="s">
        <v>3211</v>
      </c>
      <c r="C290" s="13" t="s">
        <v>3212</v>
      </c>
      <c r="D290" s="13" t="s">
        <v>556</v>
      </c>
      <c r="E290" s="35"/>
      <c r="F290" s="35"/>
      <c r="G290" s="35"/>
      <c r="H290" s="35"/>
      <c r="I290" s="35"/>
      <c r="J290" s="35"/>
      <c r="K290" s="35"/>
      <c r="L290" s="35"/>
      <c r="M290" s="35"/>
      <c r="N290" s="35"/>
      <c r="O290" s="4"/>
      <c r="P290" s="35"/>
      <c r="Q290" s="35"/>
      <c r="R290" s="35"/>
      <c r="S290" s="12"/>
      <c r="T290" s="12"/>
      <c r="U290" s="12"/>
      <c r="X290" s="18" t="s">
        <v>416</v>
      </c>
      <c r="Y290" s="18" t="s">
        <v>417</v>
      </c>
      <c r="Z290" s="18" t="s">
        <v>524</v>
      </c>
      <c r="AA290" s="18" t="s">
        <v>11</v>
      </c>
      <c r="AB290" s="18"/>
      <c r="AC290" s="18"/>
      <c r="AD290" s="18"/>
    </row>
    <row r="291" spans="1:30" s="14" customFormat="1" x14ac:dyDescent="0.3">
      <c r="A291" s="13"/>
      <c r="B291" s="13" t="s">
        <v>3214</v>
      </c>
      <c r="C291" s="13" t="s">
        <v>3215</v>
      </c>
      <c r="D291" s="13" t="s">
        <v>556</v>
      </c>
      <c r="E291" s="35"/>
      <c r="F291" s="35"/>
      <c r="G291" s="35"/>
      <c r="H291" s="35"/>
      <c r="I291" s="35"/>
      <c r="J291" s="35"/>
      <c r="K291" s="35"/>
      <c r="L291" s="35"/>
      <c r="M291" s="35"/>
      <c r="N291" s="35"/>
      <c r="O291" s="4"/>
      <c r="P291" s="35"/>
      <c r="Q291" s="35"/>
      <c r="R291" s="35"/>
      <c r="S291" s="12"/>
      <c r="T291" s="12"/>
      <c r="U291" s="12"/>
      <c r="X291" s="18" t="s">
        <v>418</v>
      </c>
      <c r="Y291" s="18" t="s">
        <v>419</v>
      </c>
      <c r="Z291" s="18" t="s">
        <v>525</v>
      </c>
      <c r="AA291" s="18" t="s">
        <v>11</v>
      </c>
      <c r="AB291" s="18"/>
      <c r="AC291" s="18"/>
      <c r="AD291" s="18"/>
    </row>
    <row r="292" spans="1:30" s="14" customFormat="1" x14ac:dyDescent="0.3">
      <c r="A292" s="13"/>
      <c r="B292" s="13" t="s">
        <v>3217</v>
      </c>
      <c r="C292" s="13" t="s">
        <v>3218</v>
      </c>
      <c r="D292" s="13" t="s">
        <v>556</v>
      </c>
      <c r="E292" s="35"/>
      <c r="F292" s="35"/>
      <c r="G292" s="35"/>
      <c r="H292" s="35"/>
      <c r="I292" s="35"/>
      <c r="J292" s="35"/>
      <c r="K292" s="35"/>
      <c r="L292" s="35"/>
      <c r="M292" s="35"/>
      <c r="N292" s="35"/>
      <c r="O292" s="4"/>
      <c r="P292" s="35"/>
      <c r="Q292" s="35"/>
      <c r="R292" s="35"/>
      <c r="S292" s="12"/>
      <c r="T292" s="12"/>
      <c r="U292" s="12"/>
      <c r="X292" s="18" t="s">
        <v>518</v>
      </c>
      <c r="Y292" s="18" t="s">
        <v>519</v>
      </c>
      <c r="Z292" s="18" t="s">
        <v>525</v>
      </c>
      <c r="AA292" s="18" t="s">
        <v>23</v>
      </c>
      <c r="AB292" s="18"/>
      <c r="AC292" s="18"/>
      <c r="AD292" s="18"/>
    </row>
    <row r="293" spans="1:30" s="14" customFormat="1" x14ac:dyDescent="0.3">
      <c r="A293" s="13"/>
      <c r="B293" s="13" t="s">
        <v>3220</v>
      </c>
      <c r="C293" s="13" t="s">
        <v>3221</v>
      </c>
      <c r="D293" s="13" t="s">
        <v>556</v>
      </c>
      <c r="E293" s="35"/>
      <c r="F293" s="35"/>
      <c r="G293" s="35"/>
      <c r="H293" s="35"/>
      <c r="I293" s="35"/>
      <c r="J293" s="35"/>
      <c r="K293" s="35"/>
      <c r="L293" s="35"/>
      <c r="M293" s="35"/>
      <c r="N293" s="35"/>
      <c r="O293" s="4"/>
      <c r="P293" s="35"/>
      <c r="Q293" s="35"/>
      <c r="R293" s="35"/>
      <c r="S293" s="12"/>
      <c r="T293" s="12"/>
      <c r="U293" s="12"/>
      <c r="X293" s="18" t="s">
        <v>520</v>
      </c>
      <c r="Y293" s="18" t="s">
        <v>521</v>
      </c>
      <c r="Z293" s="18" t="s">
        <v>524</v>
      </c>
      <c r="AA293" s="18" t="s">
        <v>442</v>
      </c>
      <c r="AB293" s="18"/>
      <c r="AC293" s="18"/>
      <c r="AD293" s="18"/>
    </row>
    <row r="294" spans="1:30" s="14" customFormat="1" x14ac:dyDescent="0.3">
      <c r="A294" s="13"/>
      <c r="B294" s="13" t="s">
        <v>3223</v>
      </c>
      <c r="C294" s="13" t="s">
        <v>3224</v>
      </c>
      <c r="D294" s="13" t="s">
        <v>556</v>
      </c>
      <c r="E294" s="35"/>
      <c r="F294" s="35"/>
      <c r="G294" s="35"/>
      <c r="H294" s="35"/>
      <c r="I294" s="35"/>
      <c r="J294" s="35"/>
      <c r="K294" s="35"/>
      <c r="L294" s="35"/>
      <c r="M294" s="35"/>
      <c r="N294" s="35"/>
      <c r="O294" s="4"/>
      <c r="P294" s="35"/>
      <c r="Q294" s="35"/>
      <c r="R294" s="35"/>
      <c r="S294" s="12"/>
      <c r="T294" s="12"/>
      <c r="U294" s="12"/>
      <c r="X294" s="18" t="s">
        <v>420</v>
      </c>
      <c r="Y294" s="18" t="s">
        <v>421</v>
      </c>
      <c r="Z294" s="18" t="s">
        <v>524</v>
      </c>
      <c r="AA294" s="18" t="s">
        <v>16</v>
      </c>
      <c r="AB294" s="18"/>
      <c r="AC294" s="18"/>
      <c r="AD294" s="18"/>
    </row>
    <row r="295" spans="1:30" s="14" customFormat="1" x14ac:dyDescent="0.3">
      <c r="A295" s="11"/>
      <c r="B295" s="11" t="s">
        <v>3261</v>
      </c>
      <c r="C295" s="11" t="s">
        <v>3262</v>
      </c>
      <c r="D295" s="11" t="s">
        <v>556</v>
      </c>
      <c r="E295" s="3"/>
      <c r="F295" s="35"/>
      <c r="G295" s="3"/>
      <c r="H295" s="35"/>
      <c r="I295" s="35" t="str">
        <f>IF(AND(ISNUMBER(I296),ISNUMBER(I297)), I296/I297, "")</f>
        <v/>
      </c>
      <c r="J295" s="35"/>
      <c r="K295" s="35" t="str">
        <f>IF(AND(ISNUMBER(K296),ISNUMBER(K297)), K296/K297, "")</f>
        <v/>
      </c>
      <c r="L295" s="35"/>
      <c r="M295" s="35" t="str">
        <f>IF(AND(ISNUMBER(M296),ISNUMBER(M297)), M296/M297, "")</f>
        <v/>
      </c>
      <c r="N295" s="3"/>
      <c r="O295" s="5" t="str">
        <f>IF(AND(ISNUMBER(O296),ISNUMBER(O297)), O296/O297, "")</f>
        <v/>
      </c>
      <c r="P295" s="12"/>
      <c r="Q295" s="12"/>
      <c r="R295" s="12"/>
      <c r="S295" s="12"/>
      <c r="T295" s="12"/>
      <c r="U295" s="12"/>
      <c r="X295" s="18" t="s">
        <v>422</v>
      </c>
      <c r="Y295" s="18" t="s">
        <v>423</v>
      </c>
      <c r="Z295" s="18" t="s">
        <v>525</v>
      </c>
      <c r="AA295" s="18" t="s">
        <v>23</v>
      </c>
      <c r="AB295" s="18"/>
      <c r="AC295" s="18"/>
      <c r="AD295" s="18"/>
    </row>
    <row r="296" spans="1:30" s="14" customFormat="1" x14ac:dyDescent="0.3">
      <c r="A296" s="13"/>
      <c r="B296" s="13" t="s">
        <v>3268</v>
      </c>
      <c r="C296" s="13" t="s">
        <v>3269</v>
      </c>
      <c r="D296" s="13" t="s">
        <v>556</v>
      </c>
      <c r="E296" s="35"/>
      <c r="F296" s="35"/>
      <c r="G296" s="35"/>
      <c r="H296" s="35"/>
      <c r="I296" s="35"/>
      <c r="J296" s="35"/>
      <c r="K296" s="35"/>
      <c r="L296" s="35"/>
      <c r="M296" s="35"/>
      <c r="N296" s="35"/>
      <c r="O296" s="4"/>
      <c r="P296" s="35"/>
      <c r="Q296" s="35"/>
      <c r="R296" s="35"/>
      <c r="S296" s="12"/>
      <c r="T296" s="12"/>
      <c r="U296" s="12"/>
      <c r="X296" s="18" t="s">
        <v>424</v>
      </c>
      <c r="Y296" s="18" t="s">
        <v>425</v>
      </c>
      <c r="Z296" s="18" t="s">
        <v>525</v>
      </c>
      <c r="AA296" s="18" t="s">
        <v>26</v>
      </c>
      <c r="AB296" s="18"/>
      <c r="AC296" s="18"/>
      <c r="AD296" s="18"/>
    </row>
    <row r="297" spans="1:30" s="14" customFormat="1" x14ac:dyDescent="0.3">
      <c r="A297" s="13"/>
      <c r="B297" s="13" t="s">
        <v>3271</v>
      </c>
      <c r="C297" s="13" t="s">
        <v>3272</v>
      </c>
      <c r="D297" s="13" t="s">
        <v>556</v>
      </c>
      <c r="E297" s="35"/>
      <c r="F297" s="35"/>
      <c r="G297" s="35"/>
      <c r="H297" s="35"/>
      <c r="I297" s="35"/>
      <c r="J297" s="35"/>
      <c r="K297" s="35"/>
      <c r="L297" s="35"/>
      <c r="M297" s="35"/>
      <c r="N297" s="35"/>
      <c r="O297" s="4"/>
      <c r="P297" s="35"/>
      <c r="Q297" s="35"/>
      <c r="R297" s="35"/>
      <c r="S297" s="12"/>
      <c r="T297" s="12"/>
      <c r="U297" s="12"/>
      <c r="X297" s="18" t="s">
        <v>426</v>
      </c>
      <c r="Y297" s="18" t="s">
        <v>427</v>
      </c>
      <c r="Z297" s="18" t="s">
        <v>525</v>
      </c>
      <c r="AA297" s="18" t="s">
        <v>89</v>
      </c>
      <c r="AB297" s="18"/>
      <c r="AC297" s="18"/>
      <c r="AD297" s="18"/>
    </row>
    <row r="298" spans="1:30" s="14" customFormat="1" ht="28.8" x14ac:dyDescent="0.3">
      <c r="A298" s="11"/>
      <c r="B298" s="11" t="s">
        <v>3322</v>
      </c>
      <c r="C298" s="11" t="s">
        <v>3323</v>
      </c>
      <c r="D298" s="11" t="s">
        <v>556</v>
      </c>
      <c r="E298" s="3"/>
      <c r="F298" s="35"/>
      <c r="G298" s="3"/>
      <c r="H298" s="35"/>
      <c r="I298" s="35" t="str">
        <f>IF(AND(ISNUMBER(I299),ISNUMBER(I300),ISNUMBER(I301),ISNUMBER(I302)), (I299+I300+I301)/I302, "")</f>
        <v/>
      </c>
      <c r="J298" s="35"/>
      <c r="K298" s="35" t="str">
        <f>IF(AND(ISNUMBER(K299),ISNUMBER(K300),ISNUMBER(K301),ISNUMBER(K302)), (K299+K300+K301)/K302, "")</f>
        <v/>
      </c>
      <c r="L298" s="35"/>
      <c r="M298" s="35" t="str">
        <f>IF(AND(ISNUMBER(M299),ISNUMBER(M300),ISNUMBER(M301),ISNUMBER(M302)), (M299+M300+M301)/M302, "")</f>
        <v/>
      </c>
      <c r="N298" s="3"/>
      <c r="O298" s="5" t="str">
        <f>IF(AND(ISNUMBER(O299),ISNUMBER(O300),ISNUMBER(O301),ISNUMBER(O302)), (O299+O300+O301)/O302, "")</f>
        <v/>
      </c>
      <c r="P298" s="12"/>
      <c r="Q298" s="12"/>
      <c r="R298" s="12"/>
      <c r="S298" s="12"/>
      <c r="T298" s="12"/>
      <c r="U298" s="12"/>
      <c r="X298" s="18" t="s">
        <v>428</v>
      </c>
      <c r="Y298" s="18" t="s">
        <v>429</v>
      </c>
      <c r="Z298" s="18" t="s">
        <v>524</v>
      </c>
      <c r="AA298" s="18" t="s">
        <v>16</v>
      </c>
      <c r="AB298" s="18"/>
      <c r="AC298" s="18"/>
      <c r="AD298" s="18"/>
    </row>
    <row r="299" spans="1:30" s="14" customFormat="1" x14ac:dyDescent="0.3">
      <c r="A299" s="13"/>
      <c r="B299" s="13" t="s">
        <v>3327</v>
      </c>
      <c r="C299" s="13" t="s">
        <v>3328</v>
      </c>
      <c r="D299" s="13" t="s">
        <v>556</v>
      </c>
      <c r="E299" s="35"/>
      <c r="F299" s="35"/>
      <c r="G299" s="35"/>
      <c r="H299" s="35"/>
      <c r="I299" s="35"/>
      <c r="J299" s="35"/>
      <c r="K299" s="35"/>
      <c r="L299" s="35"/>
      <c r="M299" s="35"/>
      <c r="N299" s="35"/>
      <c r="O299" s="4"/>
      <c r="P299" s="35"/>
      <c r="Q299" s="35"/>
      <c r="R299" s="35"/>
      <c r="S299" s="12"/>
      <c r="T299" s="12"/>
      <c r="U299" s="12"/>
      <c r="X299" s="18" t="s">
        <v>430</v>
      </c>
      <c r="Y299" s="18" t="s">
        <v>431</v>
      </c>
      <c r="Z299" s="18" t="s">
        <v>524</v>
      </c>
      <c r="AA299" s="18" t="s">
        <v>26</v>
      </c>
      <c r="AB299" s="18"/>
      <c r="AC299" s="18"/>
      <c r="AD299" s="18"/>
    </row>
    <row r="300" spans="1:30" s="14" customFormat="1" x14ac:dyDescent="0.3">
      <c r="A300" s="13"/>
      <c r="B300" s="13" t="s">
        <v>3330</v>
      </c>
      <c r="C300" s="13" t="s">
        <v>3331</v>
      </c>
      <c r="D300" s="13" t="s">
        <v>556</v>
      </c>
      <c r="E300" s="35"/>
      <c r="F300" s="35"/>
      <c r="G300" s="35"/>
      <c r="H300" s="35"/>
      <c r="I300" s="35"/>
      <c r="J300" s="35"/>
      <c r="K300" s="35"/>
      <c r="L300" s="35"/>
      <c r="M300" s="35"/>
      <c r="N300" s="35"/>
      <c r="O300" s="4"/>
      <c r="P300" s="35"/>
      <c r="Q300" s="35"/>
      <c r="R300" s="35"/>
      <c r="S300" s="12"/>
      <c r="T300" s="12"/>
      <c r="U300" s="12"/>
      <c r="X300" s="18" t="s">
        <v>432</v>
      </c>
      <c r="Y300" s="18" t="s">
        <v>433</v>
      </c>
      <c r="Z300" s="18" t="s">
        <v>525</v>
      </c>
      <c r="AA300" s="18" t="s">
        <v>62</v>
      </c>
      <c r="AB300" s="18"/>
      <c r="AC300" s="18"/>
      <c r="AD300" s="18"/>
    </row>
    <row r="301" spans="1:30" s="14" customFormat="1" x14ac:dyDescent="0.3">
      <c r="A301" s="13"/>
      <c r="B301" s="13" t="s">
        <v>3333</v>
      </c>
      <c r="C301" s="13" t="s">
        <v>3334</v>
      </c>
      <c r="D301" s="13" t="s">
        <v>556</v>
      </c>
      <c r="E301" s="35"/>
      <c r="F301" s="35"/>
      <c r="G301" s="35"/>
      <c r="H301" s="35"/>
      <c r="I301" s="35"/>
      <c r="J301" s="35"/>
      <c r="K301" s="35"/>
      <c r="L301" s="35"/>
      <c r="M301" s="35"/>
      <c r="N301" s="35"/>
      <c r="O301" s="4"/>
      <c r="P301" s="35"/>
      <c r="Q301" s="35"/>
      <c r="R301" s="35"/>
      <c r="S301" s="12"/>
      <c r="T301" s="12"/>
      <c r="U301" s="12"/>
      <c r="X301" s="18" t="s">
        <v>522</v>
      </c>
      <c r="Y301" s="18" t="s">
        <v>523</v>
      </c>
      <c r="Z301" s="18" t="s">
        <v>525</v>
      </c>
      <c r="AA301" s="18" t="s">
        <v>6</v>
      </c>
      <c r="AB301" s="18"/>
      <c r="AC301" s="18"/>
      <c r="AD301" s="18"/>
    </row>
    <row r="302" spans="1:30" s="14" customFormat="1" x14ac:dyDescent="0.3">
      <c r="A302" s="13"/>
      <c r="B302" s="13" t="s">
        <v>3336</v>
      </c>
      <c r="C302" s="13" t="s">
        <v>3337</v>
      </c>
      <c r="D302" s="13" t="s">
        <v>556</v>
      </c>
      <c r="E302" s="35"/>
      <c r="F302" s="35"/>
      <c r="G302" s="35"/>
      <c r="H302" s="35"/>
      <c r="I302" s="35"/>
      <c r="J302" s="35"/>
      <c r="K302" s="35"/>
      <c r="L302" s="35"/>
      <c r="M302" s="35"/>
      <c r="N302" s="35"/>
      <c r="O302" s="4"/>
      <c r="P302" s="35"/>
      <c r="Q302" s="35"/>
      <c r="R302" s="35"/>
      <c r="S302" s="12"/>
      <c r="T302" s="12"/>
      <c r="U302" s="12"/>
      <c r="X302" s="18" t="s">
        <v>434</v>
      </c>
      <c r="Y302" s="18" t="s">
        <v>435</v>
      </c>
      <c r="Z302" s="18" t="s">
        <v>525</v>
      </c>
      <c r="AA302" s="18" t="s">
        <v>11</v>
      </c>
      <c r="AB302" s="18"/>
      <c r="AC302" s="18"/>
      <c r="AD302" s="18"/>
    </row>
    <row r="303" spans="1:30" s="14" customFormat="1" x14ac:dyDescent="0.3">
      <c r="A303" s="11"/>
      <c r="B303" s="11" t="s">
        <v>3416</v>
      </c>
      <c r="C303" s="11" t="s">
        <v>3417</v>
      </c>
      <c r="D303" s="11" t="s">
        <v>556</v>
      </c>
      <c r="E303" s="3"/>
      <c r="F303" s="35"/>
      <c r="G303" s="3"/>
      <c r="H303" s="35"/>
      <c r="I303" s="35" t="str">
        <f>IF(AND(ISNUMBER(I304),ISNUMBER(I305)), I304/I305, "")</f>
        <v/>
      </c>
      <c r="J303" s="35"/>
      <c r="K303" s="35" t="str">
        <f>IF(AND(ISNUMBER(K304),ISNUMBER(K305)), K304/K305, "")</f>
        <v/>
      </c>
      <c r="L303" s="35"/>
      <c r="M303" s="35" t="str">
        <f>IF(AND(ISNUMBER(M304),ISNUMBER(M305)), M304/M305, "")</f>
        <v/>
      </c>
      <c r="N303" s="3"/>
      <c r="O303" s="5" t="str">
        <f>IF(AND(ISNUMBER(O304),ISNUMBER(O305)), O304/O305, "")</f>
        <v/>
      </c>
      <c r="P303" s="12"/>
      <c r="Q303" s="12"/>
      <c r="R303" s="12"/>
      <c r="S303" s="12"/>
      <c r="T303" s="12"/>
      <c r="U303" s="12"/>
      <c r="X303" s="18"/>
      <c r="Y303" s="18"/>
      <c r="Z303" s="18"/>
      <c r="AA303" s="18"/>
      <c r="AB303" s="18"/>
      <c r="AC303" s="18"/>
      <c r="AD303" s="18"/>
    </row>
    <row r="304" spans="1:30" s="14" customFormat="1" x14ac:dyDescent="0.3">
      <c r="A304" s="13"/>
      <c r="B304" s="13" t="s">
        <v>3423</v>
      </c>
      <c r="C304" s="13" t="s">
        <v>3424</v>
      </c>
      <c r="D304" s="13" t="s">
        <v>556</v>
      </c>
      <c r="E304" s="35"/>
      <c r="F304" s="35"/>
      <c r="G304" s="35"/>
      <c r="H304" s="35"/>
      <c r="I304" s="35"/>
      <c r="J304" s="35"/>
      <c r="K304" s="35"/>
      <c r="L304" s="35"/>
      <c r="M304" s="35"/>
      <c r="N304" s="35"/>
      <c r="O304" s="4"/>
      <c r="P304" s="35"/>
      <c r="Q304" s="35"/>
      <c r="R304" s="35"/>
      <c r="S304" s="12"/>
      <c r="T304" s="12"/>
      <c r="U304" s="12"/>
      <c r="X304" s="18"/>
      <c r="Y304" s="18"/>
      <c r="Z304" s="18"/>
      <c r="AA304" s="18"/>
      <c r="AB304" s="18"/>
      <c r="AC304" s="18"/>
      <c r="AD304" s="18"/>
    </row>
    <row r="305" spans="1:30" s="14" customFormat="1" x14ac:dyDescent="0.3">
      <c r="A305" s="13"/>
      <c r="B305" s="13" t="s">
        <v>3426</v>
      </c>
      <c r="C305" s="13" t="s">
        <v>3427</v>
      </c>
      <c r="D305" s="13" t="s">
        <v>556</v>
      </c>
      <c r="E305" s="35"/>
      <c r="F305" s="35"/>
      <c r="G305" s="35"/>
      <c r="H305" s="35"/>
      <c r="I305" s="35"/>
      <c r="J305" s="35"/>
      <c r="K305" s="35"/>
      <c r="L305" s="35"/>
      <c r="M305" s="35"/>
      <c r="N305" s="35"/>
      <c r="O305" s="4"/>
      <c r="P305" s="35"/>
      <c r="Q305" s="35"/>
      <c r="R305" s="35"/>
      <c r="S305" s="12"/>
      <c r="T305" s="12"/>
      <c r="U305" s="12"/>
      <c r="X305" s="18"/>
      <c r="Y305" s="18"/>
      <c r="Z305" s="18"/>
      <c r="AA305" s="18"/>
      <c r="AB305" s="18"/>
      <c r="AC305" s="18"/>
      <c r="AD305" s="18"/>
    </row>
    <row r="306" spans="1:30" s="14" customFormat="1" x14ac:dyDescent="0.3">
      <c r="A306" s="11"/>
      <c r="B306" s="11" t="s">
        <v>3440</v>
      </c>
      <c r="C306" s="11" t="s">
        <v>3441</v>
      </c>
      <c r="D306" s="11" t="s">
        <v>556</v>
      </c>
      <c r="E306" s="3"/>
      <c r="F306" s="35"/>
      <c r="G306" s="3"/>
      <c r="H306" s="35"/>
      <c r="I306" s="35" t="str">
        <f>IF(AND(ISNUMBER(I307),ISNUMBER(I308)), I307/I308, "")</f>
        <v/>
      </c>
      <c r="J306" s="35"/>
      <c r="K306" s="35" t="str">
        <f>IF(AND(ISNUMBER(K307),ISNUMBER(K308)), K307/K308, "")</f>
        <v/>
      </c>
      <c r="L306" s="35"/>
      <c r="M306" s="35" t="str">
        <f>IF(AND(ISNUMBER(M307),ISNUMBER(M308)), M307/M308, "")</f>
        <v/>
      </c>
      <c r="N306" s="3"/>
      <c r="O306" s="5" t="str">
        <f>IF(AND(ISNUMBER(O307),ISNUMBER(O308)), O307/O308, "")</f>
        <v/>
      </c>
      <c r="P306" s="12"/>
      <c r="Q306" s="12"/>
      <c r="R306" s="12"/>
      <c r="S306" s="12"/>
      <c r="T306" s="12"/>
      <c r="U306" s="12"/>
      <c r="X306" s="18"/>
      <c r="Y306" s="18"/>
      <c r="Z306" s="18"/>
      <c r="AA306" s="18"/>
      <c r="AB306" s="18"/>
      <c r="AC306" s="18"/>
      <c r="AD306" s="18"/>
    </row>
    <row r="307" spans="1:30" s="14" customFormat="1" x14ac:dyDescent="0.3">
      <c r="A307" s="13"/>
      <c r="B307" s="13" t="s">
        <v>3447</v>
      </c>
      <c r="C307" s="13" t="s">
        <v>3448</v>
      </c>
      <c r="D307" s="13" t="s">
        <v>556</v>
      </c>
      <c r="E307" s="35"/>
      <c r="F307" s="35"/>
      <c r="G307" s="35"/>
      <c r="H307" s="35"/>
      <c r="I307" s="35"/>
      <c r="J307" s="35"/>
      <c r="K307" s="35"/>
      <c r="L307" s="35"/>
      <c r="M307" s="35"/>
      <c r="N307" s="35"/>
      <c r="O307" s="4"/>
      <c r="P307" s="35"/>
      <c r="Q307" s="35"/>
      <c r="R307" s="35"/>
      <c r="S307" s="12"/>
      <c r="T307" s="12"/>
      <c r="U307" s="12"/>
      <c r="X307" s="18"/>
      <c r="Y307" s="18"/>
      <c r="Z307" s="18"/>
      <c r="AA307" s="18"/>
      <c r="AB307" s="18"/>
      <c r="AC307" s="18"/>
      <c r="AD307" s="18"/>
    </row>
    <row r="308" spans="1:30" s="14" customFormat="1" x14ac:dyDescent="0.3">
      <c r="A308" s="13"/>
      <c r="B308" s="13" t="s">
        <v>3450</v>
      </c>
      <c r="C308" s="13" t="s">
        <v>3427</v>
      </c>
      <c r="D308" s="13" t="s">
        <v>556</v>
      </c>
      <c r="E308" s="35"/>
      <c r="F308" s="35"/>
      <c r="G308" s="35"/>
      <c r="H308" s="35"/>
      <c r="I308" s="35"/>
      <c r="J308" s="35"/>
      <c r="K308" s="35"/>
      <c r="L308" s="35"/>
      <c r="M308" s="35"/>
      <c r="N308" s="35"/>
      <c r="O308" s="4"/>
      <c r="P308" s="35"/>
      <c r="Q308" s="35"/>
      <c r="R308" s="35"/>
      <c r="S308" s="12"/>
      <c r="T308" s="12"/>
      <c r="U308" s="12"/>
      <c r="X308" s="18"/>
      <c r="Y308" s="18"/>
      <c r="Z308" s="18"/>
      <c r="AA308" s="18"/>
      <c r="AB308" s="18"/>
      <c r="AC308" s="18"/>
      <c r="AD308" s="18"/>
    </row>
    <row r="309" spans="1:30" s="14" customFormat="1" x14ac:dyDescent="0.3">
      <c r="A309" s="11"/>
      <c r="B309" s="11" t="s">
        <v>3452</v>
      </c>
      <c r="C309" s="11" t="s">
        <v>3453</v>
      </c>
      <c r="D309" s="11" t="s">
        <v>556</v>
      </c>
      <c r="E309" s="3"/>
      <c r="F309" s="35"/>
      <c r="G309" s="3"/>
      <c r="H309" s="35"/>
      <c r="I309" s="35" t="str">
        <f>IF(AND(ISNUMBER(I310),ISNUMBER(I311),ISNUMBER(I312)), I310/(I311+I312), "")</f>
        <v/>
      </c>
      <c r="J309" s="35"/>
      <c r="K309" s="35" t="str">
        <f>IF(AND(ISNUMBER(K310),ISNUMBER(K311),ISNUMBER(K312)), K310/(K311+K312), "")</f>
        <v/>
      </c>
      <c r="L309" s="35"/>
      <c r="M309" s="35" t="str">
        <f>IF(AND(ISNUMBER(M310),ISNUMBER(M311),ISNUMBER(M312)), M310/(M311+M312), "")</f>
        <v/>
      </c>
      <c r="N309" s="3"/>
      <c r="O309" s="5" t="str">
        <f>IF(AND(ISNUMBER(O310),ISNUMBER(O311),ISNUMBER(O312)), O310/(O311+O312), "")</f>
        <v/>
      </c>
      <c r="P309" s="12"/>
      <c r="Q309" s="12"/>
      <c r="R309" s="12"/>
      <c r="S309" s="12"/>
      <c r="T309" s="12"/>
      <c r="U309" s="12"/>
      <c r="X309" s="18"/>
      <c r="Y309" s="18"/>
      <c r="Z309" s="18"/>
      <c r="AA309" s="18"/>
      <c r="AB309" s="18"/>
      <c r="AC309" s="18"/>
      <c r="AD309" s="18"/>
    </row>
    <row r="310" spans="1:30" s="14" customFormat="1" x14ac:dyDescent="0.3">
      <c r="A310" s="13"/>
      <c r="B310" s="13" t="s">
        <v>3457</v>
      </c>
      <c r="C310" s="13" t="s">
        <v>3458</v>
      </c>
      <c r="D310" s="13" t="s">
        <v>556</v>
      </c>
      <c r="E310" s="35"/>
      <c r="F310" s="35"/>
      <c r="G310" s="35"/>
      <c r="H310" s="35"/>
      <c r="I310" s="35"/>
      <c r="J310" s="35"/>
      <c r="K310" s="35"/>
      <c r="L310" s="35"/>
      <c r="M310" s="35"/>
      <c r="N310" s="35"/>
      <c r="O310" s="4"/>
      <c r="P310" s="35"/>
      <c r="Q310" s="35"/>
      <c r="R310" s="35"/>
      <c r="S310" s="12"/>
      <c r="T310" s="12"/>
      <c r="U310" s="12"/>
      <c r="X310" s="18"/>
      <c r="Y310" s="18"/>
      <c r="Z310" s="18"/>
      <c r="AA310" s="18"/>
      <c r="AB310" s="18"/>
      <c r="AC310" s="18"/>
      <c r="AD310" s="18"/>
    </row>
    <row r="311" spans="1:30" s="14" customFormat="1" x14ac:dyDescent="0.3">
      <c r="A311" s="13"/>
      <c r="B311" s="13" t="s">
        <v>3459</v>
      </c>
      <c r="C311" s="13" t="s">
        <v>3460</v>
      </c>
      <c r="D311" s="13" t="s">
        <v>556</v>
      </c>
      <c r="E311" s="35"/>
      <c r="F311" s="35"/>
      <c r="G311" s="35"/>
      <c r="H311" s="35"/>
      <c r="I311" s="35"/>
      <c r="J311" s="35"/>
      <c r="K311" s="35"/>
      <c r="L311" s="35"/>
      <c r="M311" s="35"/>
      <c r="N311" s="35"/>
      <c r="O311" s="4"/>
      <c r="P311" s="35"/>
      <c r="Q311" s="35"/>
      <c r="R311" s="35"/>
      <c r="S311" s="12"/>
      <c r="T311" s="12"/>
      <c r="U311" s="12"/>
      <c r="X311" s="18"/>
      <c r="Y311" s="18"/>
      <c r="Z311" s="18"/>
      <c r="AA311" s="18"/>
      <c r="AB311" s="18"/>
      <c r="AC311" s="18"/>
      <c r="AD311" s="18"/>
    </row>
    <row r="312" spans="1:30" s="14" customFormat="1" x14ac:dyDescent="0.3">
      <c r="A312" s="13"/>
      <c r="B312" s="13" t="s">
        <v>3462</v>
      </c>
      <c r="C312" s="13" t="s">
        <v>3463</v>
      </c>
      <c r="D312" s="13" t="s">
        <v>556</v>
      </c>
      <c r="E312" s="35"/>
      <c r="F312" s="35"/>
      <c r="G312" s="35"/>
      <c r="H312" s="35"/>
      <c r="I312" s="35"/>
      <c r="J312" s="35"/>
      <c r="K312" s="35"/>
      <c r="L312" s="35"/>
      <c r="M312" s="35"/>
      <c r="N312" s="35"/>
      <c r="O312" s="4"/>
      <c r="P312" s="35"/>
      <c r="Q312" s="35"/>
      <c r="R312" s="35"/>
      <c r="S312" s="12"/>
      <c r="T312" s="12"/>
      <c r="U312" s="12"/>
      <c r="X312" s="18"/>
      <c r="Y312" s="18"/>
      <c r="Z312" s="18"/>
      <c r="AA312" s="18"/>
      <c r="AB312" s="18"/>
      <c r="AC312" s="18"/>
      <c r="AD312" s="18"/>
    </row>
    <row r="313" spans="1:30" s="14" customFormat="1" x14ac:dyDescent="0.3">
      <c r="A313" s="11"/>
      <c r="B313" s="11" t="s">
        <v>3478</v>
      </c>
      <c r="C313" s="11" t="s">
        <v>3479</v>
      </c>
      <c r="D313" s="11" t="s">
        <v>556</v>
      </c>
      <c r="E313" s="3"/>
      <c r="F313" s="35"/>
      <c r="G313" s="3"/>
      <c r="H313" s="35"/>
      <c r="I313" s="35" t="str">
        <f>IF(AND(ISNUMBER(I314),ISNUMBER(I315),ISNUMBER(I316)), I314/(I315+I316), "")</f>
        <v/>
      </c>
      <c r="J313" s="35"/>
      <c r="K313" s="35" t="str">
        <f>IF(AND(ISNUMBER(K314),ISNUMBER(K315),ISNUMBER(K316)), K314/(K315+K316), "")</f>
        <v/>
      </c>
      <c r="L313" s="35"/>
      <c r="M313" s="35" t="str">
        <f>IF(AND(ISNUMBER(M314),ISNUMBER(M315),ISNUMBER(M316)), M314/(M315+M316), "")</f>
        <v/>
      </c>
      <c r="N313" s="3"/>
      <c r="O313" s="5" t="str">
        <f>IF(AND(ISNUMBER(O314),ISNUMBER(O315),ISNUMBER(O316)), O314/(O315+O316), "")</f>
        <v/>
      </c>
      <c r="P313" s="12"/>
      <c r="Q313" s="12"/>
      <c r="R313" s="12"/>
      <c r="S313" s="12"/>
      <c r="T313" s="12"/>
      <c r="U313" s="12"/>
      <c r="X313" s="18"/>
      <c r="Y313" s="18"/>
      <c r="Z313" s="18"/>
      <c r="AA313" s="18"/>
      <c r="AB313" s="18"/>
      <c r="AC313" s="18"/>
      <c r="AD313" s="18"/>
    </row>
    <row r="314" spans="1:30" s="14" customFormat="1" x14ac:dyDescent="0.3">
      <c r="A314" s="13"/>
      <c r="B314" s="13" t="s">
        <v>3484</v>
      </c>
      <c r="C314" s="13" t="s">
        <v>3485</v>
      </c>
      <c r="D314" s="13" t="s">
        <v>556</v>
      </c>
      <c r="E314" s="35"/>
      <c r="F314" s="35"/>
      <c r="G314" s="35"/>
      <c r="H314" s="35"/>
      <c r="I314" s="35"/>
      <c r="J314" s="35"/>
      <c r="K314" s="35"/>
      <c r="L314" s="35"/>
      <c r="M314" s="35"/>
      <c r="N314" s="35"/>
      <c r="O314" s="4"/>
      <c r="P314" s="35"/>
      <c r="Q314" s="35"/>
      <c r="R314" s="35"/>
      <c r="S314" s="12"/>
      <c r="T314" s="12"/>
      <c r="U314" s="12"/>
      <c r="X314" s="18"/>
      <c r="Y314" s="18"/>
      <c r="Z314" s="18"/>
      <c r="AA314" s="18"/>
      <c r="AB314" s="18"/>
      <c r="AC314" s="18"/>
      <c r="AD314" s="18"/>
    </row>
    <row r="315" spans="1:30" s="14" customFormat="1" x14ac:dyDescent="0.3">
      <c r="A315" s="13"/>
      <c r="B315" s="13" t="s">
        <v>3487</v>
      </c>
      <c r="C315" s="13" t="s">
        <v>3488</v>
      </c>
      <c r="D315" s="13" t="s">
        <v>556</v>
      </c>
      <c r="E315" s="35"/>
      <c r="F315" s="35"/>
      <c r="G315" s="35"/>
      <c r="H315" s="35"/>
      <c r="I315" s="35"/>
      <c r="J315" s="35"/>
      <c r="K315" s="35"/>
      <c r="L315" s="35"/>
      <c r="M315" s="35"/>
      <c r="N315" s="35"/>
      <c r="O315" s="4"/>
      <c r="P315" s="35"/>
      <c r="Q315" s="35"/>
      <c r="R315" s="35"/>
      <c r="S315" s="12"/>
      <c r="T315" s="12"/>
      <c r="U315" s="12"/>
      <c r="X315" s="18"/>
      <c r="Y315" s="18"/>
      <c r="Z315" s="18"/>
      <c r="AA315" s="18"/>
      <c r="AB315" s="18"/>
      <c r="AC315" s="18"/>
      <c r="AD315" s="18"/>
    </row>
    <row r="316" spans="1:30" s="14" customFormat="1" x14ac:dyDescent="0.3">
      <c r="A316" s="13"/>
      <c r="B316" s="13" t="s">
        <v>3490</v>
      </c>
      <c r="C316" s="13" t="s">
        <v>3491</v>
      </c>
      <c r="D316" s="13" t="s">
        <v>556</v>
      </c>
      <c r="E316" s="35"/>
      <c r="F316" s="35"/>
      <c r="G316" s="35"/>
      <c r="H316" s="35"/>
      <c r="I316" s="35"/>
      <c r="J316" s="35"/>
      <c r="K316" s="35"/>
      <c r="L316" s="35"/>
      <c r="M316" s="35"/>
      <c r="N316" s="35"/>
      <c r="O316" s="4"/>
      <c r="P316" s="35"/>
      <c r="Q316" s="35"/>
      <c r="R316" s="35"/>
      <c r="S316" s="12"/>
      <c r="T316" s="12"/>
      <c r="U316" s="12"/>
      <c r="X316" s="18"/>
      <c r="Y316" s="18"/>
      <c r="Z316" s="18"/>
      <c r="AA316" s="18"/>
      <c r="AB316" s="18"/>
      <c r="AC316" s="18"/>
      <c r="AD316" s="18"/>
    </row>
    <row r="317" spans="1:30" s="14" customFormat="1" x14ac:dyDescent="0.3">
      <c r="A317" s="11"/>
      <c r="B317" s="11" t="s">
        <v>3636</v>
      </c>
      <c r="C317" s="11" t="s">
        <v>3637</v>
      </c>
      <c r="D317" s="11" t="s">
        <v>556</v>
      </c>
      <c r="E317" s="3"/>
      <c r="F317" s="35"/>
      <c r="G317" s="3"/>
      <c r="H317" s="35"/>
      <c r="I317" s="35" t="str">
        <f>IF(AND(ISNUMBER(I318),ISNUMBER(I319)), (I318-I319)/I318, "")</f>
        <v/>
      </c>
      <c r="J317" s="35"/>
      <c r="K317" s="35" t="str">
        <f>IF(AND(ISNUMBER(K318),ISNUMBER(K319)), (K318-K319)/K318, "")</f>
        <v/>
      </c>
      <c r="L317" s="35"/>
      <c r="M317" s="35" t="str">
        <f>IF(AND(ISNUMBER(M318),ISNUMBER(M319)), (M318-M319)/M318, "")</f>
        <v/>
      </c>
      <c r="N317" s="3"/>
      <c r="O317" s="5" t="str">
        <f>IF(AND(ISNUMBER(O318),ISNUMBER(O319)), (O318-O319)/O318, "")</f>
        <v/>
      </c>
      <c r="P317" s="12"/>
      <c r="Q317" s="12"/>
      <c r="R317" s="12"/>
      <c r="S317" s="12"/>
      <c r="T317" s="12"/>
      <c r="U317" s="12"/>
      <c r="X317" s="18"/>
      <c r="Y317" s="18"/>
      <c r="Z317" s="18"/>
      <c r="AA317" s="18"/>
      <c r="AB317" s="18"/>
      <c r="AC317" s="18"/>
      <c r="AD317" s="18"/>
    </row>
    <row r="318" spans="1:30" s="14" customFormat="1" x14ac:dyDescent="0.3">
      <c r="A318" s="13"/>
      <c r="B318" s="13" t="s">
        <v>3643</v>
      </c>
      <c r="C318" s="13" t="s">
        <v>3644</v>
      </c>
      <c r="D318" s="13" t="s">
        <v>556</v>
      </c>
      <c r="E318" s="35"/>
      <c r="F318" s="35"/>
      <c r="G318" s="35"/>
      <c r="H318" s="35"/>
      <c r="I318" s="35"/>
      <c r="J318" s="35"/>
      <c r="K318" s="35"/>
      <c r="L318" s="35"/>
      <c r="M318" s="35"/>
      <c r="N318" s="35"/>
      <c r="O318" s="4"/>
      <c r="P318" s="35"/>
      <c r="Q318" s="35"/>
      <c r="R318" s="35"/>
      <c r="S318" s="12"/>
      <c r="T318" s="12"/>
      <c r="U318" s="12"/>
      <c r="X318" s="18"/>
      <c r="Y318" s="18"/>
      <c r="Z318" s="18"/>
      <c r="AA318" s="18"/>
      <c r="AB318" s="18"/>
      <c r="AC318" s="18"/>
      <c r="AD318" s="18"/>
    </row>
    <row r="319" spans="1:30" s="14" customFormat="1" x14ac:dyDescent="0.3">
      <c r="A319" s="13"/>
      <c r="B319" s="13" t="s">
        <v>3647</v>
      </c>
      <c r="C319" s="13" t="s">
        <v>3648</v>
      </c>
      <c r="D319" s="13" t="s">
        <v>556</v>
      </c>
      <c r="E319" s="35"/>
      <c r="F319" s="35"/>
      <c r="G319" s="35"/>
      <c r="H319" s="35"/>
      <c r="I319" s="35"/>
      <c r="J319" s="35"/>
      <c r="K319" s="35"/>
      <c r="L319" s="35"/>
      <c r="M319" s="35"/>
      <c r="N319" s="35"/>
      <c r="O319" s="4"/>
      <c r="P319" s="35"/>
      <c r="Q319" s="35"/>
      <c r="R319" s="35"/>
      <c r="S319" s="12"/>
      <c r="T319" s="12"/>
      <c r="U319" s="12"/>
      <c r="X319" s="18"/>
      <c r="Y319" s="18"/>
      <c r="Z319" s="18"/>
      <c r="AA319" s="18"/>
      <c r="AB319" s="18"/>
      <c r="AC319" s="18"/>
      <c r="AD319" s="18"/>
    </row>
    <row r="320" spans="1:30" s="14" customFormat="1" x14ac:dyDescent="0.3">
      <c r="A320" s="11"/>
      <c r="B320" s="11" t="s">
        <v>3650</v>
      </c>
      <c r="C320" s="11" t="s">
        <v>3651</v>
      </c>
      <c r="D320" s="11" t="s">
        <v>556</v>
      </c>
      <c r="E320" s="3"/>
      <c r="F320" s="35"/>
      <c r="G320" s="3"/>
      <c r="H320" s="35"/>
      <c r="I320" s="35" t="str">
        <f>IF(AND(ISNUMBER(I321),ISNUMBER(I322)), (I321-I322)/I321, "")</f>
        <v/>
      </c>
      <c r="J320" s="35"/>
      <c r="K320" s="35" t="str">
        <f>IF(AND(ISNUMBER(K321),ISNUMBER(K322)), (K321-K322)/K321, "")</f>
        <v/>
      </c>
      <c r="L320" s="35"/>
      <c r="M320" s="35" t="str">
        <f>IF(AND(ISNUMBER(M321),ISNUMBER(M322)), (M321-M322)/M321, "")</f>
        <v/>
      </c>
      <c r="N320" s="3"/>
      <c r="O320" s="5" t="str">
        <f>IF(AND(ISNUMBER(O321),ISNUMBER(O322)), (O321-O322)/O321, "")</f>
        <v/>
      </c>
      <c r="P320" s="12"/>
      <c r="Q320" s="12"/>
      <c r="R320" s="12"/>
      <c r="S320" s="12"/>
      <c r="T320" s="12"/>
      <c r="U320" s="12"/>
      <c r="X320" s="18"/>
      <c r="Y320" s="18"/>
      <c r="Z320" s="18"/>
      <c r="AA320" s="18"/>
      <c r="AB320" s="18"/>
      <c r="AC320" s="18"/>
      <c r="AD320" s="18"/>
    </row>
    <row r="321" spans="1:30" s="14" customFormat="1" x14ac:dyDescent="0.3">
      <c r="A321" s="13"/>
      <c r="B321" s="13" t="s">
        <v>3655</v>
      </c>
      <c r="C321" s="13" t="s">
        <v>3656</v>
      </c>
      <c r="D321" s="13" t="s">
        <v>556</v>
      </c>
      <c r="E321" s="35"/>
      <c r="F321" s="35"/>
      <c r="G321" s="35"/>
      <c r="H321" s="35"/>
      <c r="I321" s="35"/>
      <c r="J321" s="35"/>
      <c r="K321" s="35"/>
      <c r="L321" s="35"/>
      <c r="M321" s="35"/>
      <c r="N321" s="35"/>
      <c r="O321" s="4"/>
      <c r="P321" s="35"/>
      <c r="Q321" s="35"/>
      <c r="R321" s="35"/>
      <c r="S321" s="12"/>
      <c r="T321" s="12"/>
      <c r="U321" s="12"/>
      <c r="X321" s="18"/>
      <c r="Y321" s="18"/>
      <c r="Z321" s="18"/>
      <c r="AA321" s="18"/>
      <c r="AB321" s="18"/>
      <c r="AC321" s="18"/>
      <c r="AD321" s="18"/>
    </row>
    <row r="322" spans="1:30" s="14" customFormat="1" x14ac:dyDescent="0.3">
      <c r="A322" s="13"/>
      <c r="B322" s="13" t="s">
        <v>3658</v>
      </c>
      <c r="C322" s="13" t="s">
        <v>3659</v>
      </c>
      <c r="D322" s="13" t="s">
        <v>556</v>
      </c>
      <c r="E322" s="35"/>
      <c r="F322" s="35"/>
      <c r="G322" s="35"/>
      <c r="H322" s="35"/>
      <c r="I322" s="35"/>
      <c r="J322" s="35"/>
      <c r="K322" s="35"/>
      <c r="L322" s="35"/>
      <c r="M322" s="35"/>
      <c r="N322" s="35"/>
      <c r="O322" s="4"/>
      <c r="P322" s="35"/>
      <c r="Q322" s="35"/>
      <c r="R322" s="35"/>
      <c r="S322" s="12"/>
      <c r="T322" s="12"/>
      <c r="U322" s="12"/>
      <c r="X322" s="18"/>
      <c r="Y322" s="18"/>
      <c r="Z322" s="18"/>
      <c r="AA322" s="18"/>
      <c r="AB322" s="18"/>
      <c r="AC322" s="18"/>
      <c r="AD322" s="18"/>
    </row>
    <row r="323" spans="1:30" s="14" customFormat="1" x14ac:dyDescent="0.3">
      <c r="A323" s="11"/>
      <c r="B323" s="11" t="s">
        <v>3661</v>
      </c>
      <c r="C323" s="11" t="s">
        <v>3662</v>
      </c>
      <c r="D323" s="11" t="s">
        <v>556</v>
      </c>
      <c r="E323" s="3"/>
      <c r="F323" s="35"/>
      <c r="G323" s="3"/>
      <c r="H323" s="35"/>
      <c r="I323" s="35" t="str">
        <f>IF(AND(ISNUMBER(I324),ISNUMBER(I325)), (I324-I325)/I324, "")</f>
        <v/>
      </c>
      <c r="J323" s="35"/>
      <c r="K323" s="35" t="str">
        <f>IF(AND(ISNUMBER(K324),ISNUMBER(K325)), (K324-K325)/K324, "")</f>
        <v/>
      </c>
      <c r="L323" s="35"/>
      <c r="M323" s="35" t="str">
        <f>IF(AND(ISNUMBER(M324),ISNUMBER(M325)), (M324-M325)/M324, "")</f>
        <v/>
      </c>
      <c r="N323" s="3"/>
      <c r="O323" s="5" t="str">
        <f>IF(AND(ISNUMBER(O324),ISNUMBER(O325)), (O324-O325)/O324, "")</f>
        <v/>
      </c>
      <c r="P323" s="12"/>
      <c r="Q323" s="12"/>
      <c r="R323" s="12"/>
      <c r="S323" s="12"/>
      <c r="T323" s="12"/>
      <c r="U323" s="12"/>
      <c r="X323" s="18"/>
      <c r="Y323" s="18"/>
      <c r="Z323" s="18"/>
      <c r="AA323" s="18"/>
      <c r="AB323" s="18"/>
      <c r="AC323" s="18"/>
      <c r="AD323" s="18"/>
    </row>
    <row r="324" spans="1:30" s="14" customFormat="1" x14ac:dyDescent="0.3">
      <c r="A324" s="13"/>
      <c r="B324" s="13" t="s">
        <v>3665</v>
      </c>
      <c r="C324" s="13" t="s">
        <v>3666</v>
      </c>
      <c r="D324" s="13" t="s">
        <v>556</v>
      </c>
      <c r="E324" s="35"/>
      <c r="F324" s="35"/>
      <c r="G324" s="35"/>
      <c r="H324" s="35"/>
      <c r="I324" s="35"/>
      <c r="J324" s="35"/>
      <c r="K324" s="35"/>
      <c r="L324" s="35"/>
      <c r="M324" s="35"/>
      <c r="N324" s="35"/>
      <c r="O324" s="4"/>
      <c r="P324" s="35"/>
      <c r="Q324" s="35"/>
      <c r="R324" s="35"/>
      <c r="S324" s="12"/>
      <c r="T324" s="12"/>
      <c r="U324" s="12"/>
      <c r="X324" s="18"/>
      <c r="Y324" s="18"/>
      <c r="Z324" s="18"/>
      <c r="AA324" s="18"/>
      <c r="AB324" s="18"/>
      <c r="AC324" s="18"/>
      <c r="AD324" s="18"/>
    </row>
    <row r="325" spans="1:30" s="14" customFormat="1" ht="28.8" x14ac:dyDescent="0.3">
      <c r="A325" s="13"/>
      <c r="B325" s="13" t="s">
        <v>3668</v>
      </c>
      <c r="C325" s="13" t="s">
        <v>3669</v>
      </c>
      <c r="D325" s="13" t="s">
        <v>556</v>
      </c>
      <c r="E325" s="35"/>
      <c r="F325" s="35"/>
      <c r="G325" s="35"/>
      <c r="H325" s="35"/>
      <c r="I325" s="35"/>
      <c r="J325" s="35"/>
      <c r="K325" s="35"/>
      <c r="L325" s="35"/>
      <c r="M325" s="35"/>
      <c r="N325" s="35"/>
      <c r="O325" s="4"/>
      <c r="P325" s="35"/>
      <c r="Q325" s="35"/>
      <c r="R325" s="35"/>
      <c r="S325" s="12"/>
      <c r="T325" s="12"/>
      <c r="U325" s="12"/>
      <c r="X325" s="18"/>
      <c r="Y325" s="18"/>
      <c r="Z325" s="18"/>
      <c r="AA325" s="18"/>
      <c r="AB325" s="18"/>
      <c r="AC325" s="18"/>
      <c r="AD325" s="18"/>
    </row>
    <row r="326" spans="1:30" s="14" customFormat="1" x14ac:dyDescent="0.3">
      <c r="A326" s="11"/>
      <c r="B326" s="11" t="s">
        <v>3671</v>
      </c>
      <c r="C326" s="11" t="s">
        <v>3672</v>
      </c>
      <c r="D326" s="11" t="s">
        <v>556</v>
      </c>
      <c r="E326" s="3"/>
      <c r="F326" s="35"/>
      <c r="G326" s="3"/>
      <c r="H326" s="35"/>
      <c r="I326" s="35" t="str">
        <f>IF(AND(ISNUMBER(I327),ISNUMBER(I328)), (I327-I328)/I327, "")</f>
        <v/>
      </c>
      <c r="J326" s="35"/>
      <c r="K326" s="35" t="str">
        <f>IF(AND(ISNUMBER(K327),ISNUMBER(K328)), (K327-K328)/K327, "")</f>
        <v/>
      </c>
      <c r="L326" s="35"/>
      <c r="M326" s="35" t="str">
        <f>IF(AND(ISNUMBER(M327),ISNUMBER(M328)), (M327-M328)/M327, "")</f>
        <v/>
      </c>
      <c r="N326" s="3"/>
      <c r="O326" s="5" t="str">
        <f>IF(AND(ISNUMBER(O327),ISNUMBER(O328)), (O327-O328)/O327, "")</f>
        <v/>
      </c>
      <c r="P326" s="12"/>
      <c r="Q326" s="12"/>
      <c r="R326" s="12"/>
      <c r="S326" s="12"/>
      <c r="T326" s="12"/>
      <c r="U326" s="12"/>
      <c r="X326" s="18"/>
      <c r="Y326" s="18"/>
      <c r="Z326" s="18"/>
      <c r="AA326" s="18"/>
      <c r="AB326" s="18"/>
      <c r="AC326" s="18"/>
      <c r="AD326" s="18"/>
    </row>
    <row r="327" spans="1:30" s="14" customFormat="1" x14ac:dyDescent="0.3">
      <c r="A327" s="13"/>
      <c r="B327" s="13" t="s">
        <v>3675</v>
      </c>
      <c r="C327" s="13" t="s">
        <v>3676</v>
      </c>
      <c r="D327" s="13" t="s">
        <v>556</v>
      </c>
      <c r="E327" s="35"/>
      <c r="F327" s="35"/>
      <c r="G327" s="35"/>
      <c r="H327" s="35"/>
      <c r="I327" s="35"/>
      <c r="J327" s="35"/>
      <c r="K327" s="35"/>
      <c r="L327" s="35"/>
      <c r="M327" s="35"/>
      <c r="N327" s="35"/>
      <c r="O327" s="4"/>
      <c r="P327" s="35"/>
      <c r="Q327" s="35"/>
      <c r="R327" s="35"/>
      <c r="S327" s="12"/>
      <c r="T327" s="12"/>
      <c r="U327" s="12"/>
      <c r="X327" s="18"/>
      <c r="Y327" s="18"/>
      <c r="Z327" s="18"/>
      <c r="AA327" s="18"/>
      <c r="AB327" s="18"/>
      <c r="AC327" s="18"/>
      <c r="AD327" s="18"/>
    </row>
    <row r="328" spans="1:30" s="14" customFormat="1" x14ac:dyDescent="0.3">
      <c r="A328" s="13"/>
      <c r="B328" s="13" t="s">
        <v>3678</v>
      </c>
      <c r="C328" s="13" t="s">
        <v>3679</v>
      </c>
      <c r="D328" s="13" t="s">
        <v>556</v>
      </c>
      <c r="E328" s="35"/>
      <c r="F328" s="35"/>
      <c r="G328" s="35"/>
      <c r="H328" s="35"/>
      <c r="I328" s="35"/>
      <c r="J328" s="35"/>
      <c r="K328" s="35"/>
      <c r="L328" s="35"/>
      <c r="M328" s="35"/>
      <c r="N328" s="35"/>
      <c r="O328" s="4"/>
      <c r="P328" s="35"/>
      <c r="Q328" s="35"/>
      <c r="R328" s="35"/>
      <c r="S328" s="12"/>
      <c r="T328" s="12"/>
      <c r="U328" s="12"/>
      <c r="X328" s="18"/>
      <c r="Y328" s="18"/>
      <c r="Z328" s="18"/>
      <c r="AA328" s="18"/>
      <c r="AB328" s="18"/>
      <c r="AC328" s="18"/>
      <c r="AD328" s="18"/>
    </row>
    <row r="329" spans="1:30" s="14" customFormat="1" ht="15.6" x14ac:dyDescent="0.3">
      <c r="A329" s="9"/>
      <c r="B329" s="9" t="s">
        <v>556</v>
      </c>
      <c r="C329" s="9" t="s">
        <v>4555</v>
      </c>
      <c r="D329" s="10" t="s">
        <v>556</v>
      </c>
      <c r="E329" s="10"/>
      <c r="F329" s="10"/>
      <c r="G329" s="10"/>
      <c r="H329" s="10"/>
      <c r="I329" s="10"/>
      <c r="J329" s="10"/>
      <c r="K329" s="10"/>
      <c r="L329" s="10"/>
      <c r="M329" s="10"/>
      <c r="N329" s="10"/>
      <c r="O329" s="10"/>
      <c r="P329" s="10"/>
      <c r="Q329" s="10"/>
      <c r="R329" s="10"/>
      <c r="S329" s="10"/>
      <c r="T329" s="10"/>
      <c r="U329" s="10"/>
      <c r="X329" s="18"/>
      <c r="Y329" s="18"/>
      <c r="Z329" s="18"/>
      <c r="AA329" s="18"/>
      <c r="AB329" s="18"/>
      <c r="AC329" s="18"/>
      <c r="AD329" s="18"/>
    </row>
    <row r="330" spans="1:30" s="14" customFormat="1" x14ac:dyDescent="0.3">
      <c r="A330" s="11"/>
      <c r="B330" s="11" t="s">
        <v>885</v>
      </c>
      <c r="C330" s="11" t="s">
        <v>886</v>
      </c>
      <c r="D330" s="11" t="s">
        <v>556</v>
      </c>
      <c r="E330" s="3"/>
      <c r="F330" s="3"/>
      <c r="G330" s="35"/>
      <c r="H330" s="35"/>
      <c r="I330" s="35" t="str">
        <f>IF(AND(ISNUMBER(I331),ISNUMBER(I332)), (I331-I332)/I331, "")</f>
        <v/>
      </c>
      <c r="J330" s="35"/>
      <c r="K330" s="35" t="str">
        <f>IF(AND(ISNUMBER(K331),ISNUMBER(K332)), (K331-K332)/K331, "")</f>
        <v/>
      </c>
      <c r="L330" s="35"/>
      <c r="M330" s="35" t="str">
        <f>IF(AND(ISNUMBER(M331),ISNUMBER(M332)), (M331-M332)/M331, "")</f>
        <v/>
      </c>
      <c r="N330" s="35"/>
      <c r="O330" s="5" t="str">
        <f>IF(AND(ISNUMBER(O331),ISNUMBER(O332)), (O331-O332)/O331, "")</f>
        <v/>
      </c>
      <c r="P330" s="35"/>
      <c r="Q330" s="35"/>
      <c r="R330" s="12"/>
      <c r="S330" s="12"/>
      <c r="T330" s="12"/>
      <c r="U330" s="12"/>
      <c r="X330" s="18"/>
      <c r="Y330" s="18"/>
      <c r="Z330" s="18"/>
      <c r="AA330" s="18"/>
      <c r="AB330" s="18"/>
      <c r="AC330" s="18"/>
      <c r="AD330" s="18"/>
    </row>
    <row r="331" spans="1:30" s="14" customFormat="1" x14ac:dyDescent="0.3">
      <c r="A331" s="13"/>
      <c r="B331" s="13" t="s">
        <v>894</v>
      </c>
      <c r="C331" s="13" t="s">
        <v>895</v>
      </c>
      <c r="D331" s="13" t="s">
        <v>556</v>
      </c>
      <c r="E331" s="35"/>
      <c r="F331" s="35"/>
      <c r="G331" s="35"/>
      <c r="H331" s="35"/>
      <c r="I331" s="35"/>
      <c r="J331" s="35"/>
      <c r="K331" s="35"/>
      <c r="L331" s="35"/>
      <c r="M331" s="35"/>
      <c r="N331" s="35"/>
      <c r="O331" s="4"/>
      <c r="P331" s="35"/>
      <c r="Q331" s="35"/>
      <c r="R331" s="35"/>
      <c r="S331" s="12"/>
      <c r="T331" s="12"/>
      <c r="U331" s="12"/>
      <c r="X331" s="18"/>
      <c r="Y331" s="18"/>
      <c r="Z331" s="18"/>
      <c r="AA331" s="18"/>
      <c r="AB331" s="18"/>
      <c r="AC331" s="18"/>
      <c r="AD331" s="18"/>
    </row>
    <row r="332" spans="1:30" s="14" customFormat="1" x14ac:dyDescent="0.3">
      <c r="A332" s="13"/>
      <c r="B332" s="13" t="s">
        <v>899</v>
      </c>
      <c r="C332" s="13" t="s">
        <v>900</v>
      </c>
      <c r="D332" s="13" t="s">
        <v>556</v>
      </c>
      <c r="E332" s="35"/>
      <c r="F332" s="35"/>
      <c r="G332" s="35"/>
      <c r="H332" s="35"/>
      <c r="I332" s="35"/>
      <c r="J332" s="35"/>
      <c r="K332" s="35"/>
      <c r="L332" s="35"/>
      <c r="M332" s="35"/>
      <c r="N332" s="35"/>
      <c r="O332" s="4"/>
      <c r="P332" s="35"/>
      <c r="Q332" s="35"/>
      <c r="R332" s="35"/>
      <c r="S332" s="12"/>
      <c r="T332" s="12"/>
      <c r="U332" s="12"/>
      <c r="X332" s="18"/>
      <c r="Y332" s="18"/>
      <c r="Z332" s="18"/>
      <c r="AA332" s="18"/>
      <c r="AB332" s="18"/>
      <c r="AC332" s="18"/>
      <c r="AD332" s="18"/>
    </row>
    <row r="333" spans="1:30" s="14" customFormat="1" x14ac:dyDescent="0.3">
      <c r="A333" s="11"/>
      <c r="B333" s="11" t="s">
        <v>1546</v>
      </c>
      <c r="C333" s="11" t="s">
        <v>1547</v>
      </c>
      <c r="D333" s="11" t="s">
        <v>556</v>
      </c>
      <c r="E333" s="3"/>
      <c r="F333" s="3"/>
      <c r="G333" s="35"/>
      <c r="H333" s="35"/>
      <c r="I333" s="35" t="str">
        <f t="shared" ref="I333" si="62">IF(AND(ISNUMBER(I334),ISNUMBER(I335)), I334/I335, "")</f>
        <v/>
      </c>
      <c r="J333" s="35"/>
      <c r="K333" s="35" t="str">
        <f t="shared" ref="K333" si="63">IF(AND(ISNUMBER(K334),ISNUMBER(K335)), K334/K335, "")</f>
        <v/>
      </c>
      <c r="L333" s="35"/>
      <c r="M333" s="35" t="str">
        <f t="shared" ref="M333" si="64">IF(AND(ISNUMBER(M334),ISNUMBER(M335)), M334/M335, "")</f>
        <v/>
      </c>
      <c r="N333" s="35"/>
      <c r="O333" s="5" t="str">
        <f t="shared" ref="O333" si="65">IF(AND(ISNUMBER(O334),ISNUMBER(O335)), O334/O335, "")</f>
        <v/>
      </c>
      <c r="P333" s="35"/>
      <c r="Q333" s="35"/>
      <c r="R333" s="12"/>
      <c r="S333" s="12"/>
      <c r="T333" s="12"/>
      <c r="U333" s="12"/>
      <c r="X333" s="18"/>
      <c r="Y333" s="18"/>
      <c r="Z333" s="18"/>
      <c r="AA333" s="18"/>
      <c r="AB333" s="18"/>
      <c r="AC333" s="18"/>
      <c r="AD333" s="18"/>
    </row>
    <row r="334" spans="1:30" s="14" customFormat="1" x14ac:dyDescent="0.3">
      <c r="A334" s="13"/>
      <c r="B334" s="13" t="s">
        <v>1553</v>
      </c>
      <c r="C334" s="13" t="s">
        <v>1554</v>
      </c>
      <c r="D334" s="13" t="s">
        <v>556</v>
      </c>
      <c r="E334" s="35"/>
      <c r="F334" s="35"/>
      <c r="G334" s="35"/>
      <c r="H334" s="35"/>
      <c r="I334" s="35"/>
      <c r="J334" s="35"/>
      <c r="K334" s="35"/>
      <c r="L334" s="35"/>
      <c r="M334" s="35"/>
      <c r="N334" s="35"/>
      <c r="O334" s="4"/>
      <c r="P334" s="35"/>
      <c r="Q334" s="35"/>
      <c r="R334" s="35"/>
      <c r="S334" s="12"/>
      <c r="T334" s="12"/>
      <c r="U334" s="12"/>
      <c r="X334" s="18"/>
      <c r="Y334" s="18"/>
      <c r="Z334" s="18"/>
      <c r="AA334" s="18"/>
      <c r="AB334" s="18"/>
      <c r="AC334" s="18"/>
      <c r="AD334" s="18"/>
    </row>
    <row r="335" spans="1:30" s="14" customFormat="1" x14ac:dyDescent="0.3">
      <c r="A335" s="13"/>
      <c r="B335" s="13" t="s">
        <v>1557</v>
      </c>
      <c r="C335" s="13" t="s">
        <v>1558</v>
      </c>
      <c r="D335" s="13" t="s">
        <v>556</v>
      </c>
      <c r="E335" s="35"/>
      <c r="F335" s="35"/>
      <c r="G335" s="35"/>
      <c r="H335" s="35"/>
      <c r="I335" s="35"/>
      <c r="J335" s="35"/>
      <c r="K335" s="35"/>
      <c r="L335" s="35"/>
      <c r="M335" s="35"/>
      <c r="N335" s="35"/>
      <c r="O335" s="4"/>
      <c r="P335" s="35"/>
      <c r="Q335" s="35"/>
      <c r="R335" s="35"/>
      <c r="S335" s="12"/>
      <c r="T335" s="12"/>
      <c r="U335" s="12"/>
      <c r="X335" s="18"/>
      <c r="Y335" s="18"/>
      <c r="Z335" s="18"/>
      <c r="AA335" s="18"/>
      <c r="AB335" s="18"/>
      <c r="AC335" s="18"/>
      <c r="AD335" s="18"/>
    </row>
    <row r="336" spans="1:30" s="14" customFormat="1" x14ac:dyDescent="0.3">
      <c r="A336" s="11"/>
      <c r="B336" s="11" t="s">
        <v>1561</v>
      </c>
      <c r="C336" s="11" t="s">
        <v>1562</v>
      </c>
      <c r="D336" s="11" t="s">
        <v>556</v>
      </c>
      <c r="E336" s="3"/>
      <c r="F336" s="3"/>
      <c r="G336" s="35"/>
      <c r="H336" s="35"/>
      <c r="I336" s="35" t="str">
        <f t="shared" ref="I336" si="66">IF(AND(ISNUMBER(I337),ISNUMBER(I338)), I337/I338, "")</f>
        <v/>
      </c>
      <c r="J336" s="35"/>
      <c r="K336" s="35" t="str">
        <f t="shared" ref="K336" si="67">IF(AND(ISNUMBER(K337),ISNUMBER(K338)), K337/K338, "")</f>
        <v/>
      </c>
      <c r="L336" s="35"/>
      <c r="M336" s="35" t="str">
        <f t="shared" ref="M336" si="68">IF(AND(ISNUMBER(M337),ISNUMBER(M338)), M337/M338, "")</f>
        <v/>
      </c>
      <c r="N336" s="35"/>
      <c r="O336" s="5" t="str">
        <f t="shared" ref="O336" si="69">IF(AND(ISNUMBER(O337),ISNUMBER(O338)), O337/O338, "")</f>
        <v/>
      </c>
      <c r="P336" s="35"/>
      <c r="Q336" s="35"/>
      <c r="R336" s="12"/>
      <c r="S336" s="12"/>
      <c r="T336" s="12"/>
      <c r="U336" s="12"/>
      <c r="X336" s="18"/>
      <c r="Y336" s="18"/>
      <c r="Z336" s="18"/>
      <c r="AA336" s="18"/>
      <c r="AB336" s="18"/>
      <c r="AC336" s="18"/>
      <c r="AD336" s="18"/>
    </row>
    <row r="337" spans="1:30" s="14" customFormat="1" x14ac:dyDescent="0.3">
      <c r="A337" s="13"/>
      <c r="B337" s="13" t="s">
        <v>1567</v>
      </c>
      <c r="C337" s="13" t="s">
        <v>1568</v>
      </c>
      <c r="D337" s="13" t="s">
        <v>556</v>
      </c>
      <c r="E337" s="35"/>
      <c r="F337" s="35"/>
      <c r="G337" s="35"/>
      <c r="H337" s="35"/>
      <c r="I337" s="35"/>
      <c r="J337" s="35"/>
      <c r="K337" s="35"/>
      <c r="L337" s="35"/>
      <c r="M337" s="35"/>
      <c r="N337" s="35"/>
      <c r="O337" s="4"/>
      <c r="P337" s="35"/>
      <c r="Q337" s="35"/>
      <c r="R337" s="35"/>
      <c r="S337" s="12"/>
      <c r="T337" s="12"/>
      <c r="U337" s="12"/>
      <c r="X337" s="18"/>
      <c r="Y337" s="18"/>
      <c r="Z337" s="18"/>
      <c r="AA337" s="18"/>
      <c r="AB337" s="18"/>
      <c r="AC337" s="18"/>
      <c r="AD337" s="18"/>
    </row>
    <row r="338" spans="1:30" s="14" customFormat="1" x14ac:dyDescent="0.3">
      <c r="A338" s="13"/>
      <c r="B338" s="13" t="s">
        <v>1571</v>
      </c>
      <c r="C338" s="13" t="s">
        <v>1572</v>
      </c>
      <c r="D338" s="13" t="s">
        <v>556</v>
      </c>
      <c r="E338" s="35"/>
      <c r="F338" s="35"/>
      <c r="G338" s="35"/>
      <c r="H338" s="35"/>
      <c r="I338" s="35"/>
      <c r="J338" s="35"/>
      <c r="K338" s="35"/>
      <c r="L338" s="35"/>
      <c r="M338" s="35"/>
      <c r="N338" s="35"/>
      <c r="O338" s="4"/>
      <c r="P338" s="35"/>
      <c r="Q338" s="35"/>
      <c r="R338" s="35"/>
      <c r="S338" s="12"/>
      <c r="T338" s="12"/>
      <c r="U338" s="12"/>
      <c r="X338" s="18"/>
      <c r="Y338" s="18"/>
      <c r="Z338" s="18"/>
      <c r="AA338" s="18"/>
      <c r="AB338" s="18"/>
      <c r="AC338" s="18"/>
      <c r="AD338" s="18"/>
    </row>
    <row r="339" spans="1:30" s="14" customFormat="1" x14ac:dyDescent="0.3">
      <c r="A339" s="11"/>
      <c r="B339" s="11" t="s">
        <v>1576</v>
      </c>
      <c r="C339" s="11" t="s">
        <v>1577</v>
      </c>
      <c r="D339" s="11" t="s">
        <v>556</v>
      </c>
      <c r="E339" s="3"/>
      <c r="F339" s="3"/>
      <c r="G339" s="35"/>
      <c r="H339" s="35"/>
      <c r="I339" s="35" t="str">
        <f t="shared" ref="I339" si="70">IF(AND(ISNUMBER(I340),ISNUMBER(I341)), I340/I341, "")</f>
        <v/>
      </c>
      <c r="J339" s="35"/>
      <c r="K339" s="35" t="str">
        <f t="shared" ref="K339" si="71">IF(AND(ISNUMBER(K340),ISNUMBER(K341)), K340/K341, "")</f>
        <v/>
      </c>
      <c r="L339" s="35"/>
      <c r="M339" s="35" t="str">
        <f t="shared" ref="M339" si="72">IF(AND(ISNUMBER(M340),ISNUMBER(M341)), M340/M341, "")</f>
        <v/>
      </c>
      <c r="N339" s="35"/>
      <c r="O339" s="5" t="str">
        <f t="shared" ref="O339" si="73">IF(AND(ISNUMBER(O340),ISNUMBER(O341)), O340/O341, "")</f>
        <v/>
      </c>
      <c r="P339" s="35"/>
      <c r="Q339" s="35"/>
      <c r="R339" s="12"/>
      <c r="S339" s="12"/>
      <c r="T339" s="12"/>
      <c r="U339" s="12"/>
      <c r="X339" s="18"/>
      <c r="Y339" s="18"/>
      <c r="Z339" s="18"/>
      <c r="AA339" s="18"/>
      <c r="AB339" s="18"/>
      <c r="AC339" s="18"/>
      <c r="AD339" s="18"/>
    </row>
    <row r="340" spans="1:30" s="14" customFormat="1" x14ac:dyDescent="0.3">
      <c r="A340" s="13"/>
      <c r="B340" s="13" t="s">
        <v>1581</v>
      </c>
      <c r="C340" s="13" t="s">
        <v>1582</v>
      </c>
      <c r="D340" s="13" t="s">
        <v>556</v>
      </c>
      <c r="E340" s="35"/>
      <c r="F340" s="35"/>
      <c r="G340" s="35"/>
      <c r="H340" s="35"/>
      <c r="I340" s="35"/>
      <c r="J340" s="35"/>
      <c r="K340" s="35"/>
      <c r="L340" s="35"/>
      <c r="M340" s="35"/>
      <c r="N340" s="35"/>
      <c r="O340" s="4"/>
      <c r="P340" s="35"/>
      <c r="Q340" s="35"/>
      <c r="R340" s="35"/>
      <c r="S340" s="12"/>
      <c r="T340" s="12"/>
      <c r="U340" s="12"/>
      <c r="X340" s="18"/>
      <c r="Y340" s="18"/>
      <c r="Z340" s="18"/>
      <c r="AA340" s="18"/>
      <c r="AB340" s="18"/>
      <c r="AC340" s="18"/>
      <c r="AD340" s="18"/>
    </row>
    <row r="341" spans="1:30" s="14" customFormat="1" x14ac:dyDescent="0.3">
      <c r="A341" s="13"/>
      <c r="B341" s="13" t="s">
        <v>1587</v>
      </c>
      <c r="C341" s="13" t="s">
        <v>1588</v>
      </c>
      <c r="D341" s="13" t="s">
        <v>556</v>
      </c>
      <c r="E341" s="35"/>
      <c r="F341" s="35"/>
      <c r="G341" s="35"/>
      <c r="H341" s="35"/>
      <c r="I341" s="35"/>
      <c r="J341" s="35"/>
      <c r="K341" s="35"/>
      <c r="L341" s="35"/>
      <c r="M341" s="35"/>
      <c r="N341" s="35"/>
      <c r="O341" s="4"/>
      <c r="P341" s="35"/>
      <c r="Q341" s="35"/>
      <c r="R341" s="35"/>
      <c r="S341" s="12"/>
      <c r="T341" s="12"/>
      <c r="U341" s="12"/>
      <c r="X341" s="18"/>
      <c r="Y341" s="18"/>
      <c r="Z341" s="18"/>
      <c r="AA341" s="18"/>
      <c r="AB341" s="18"/>
      <c r="AC341" s="18"/>
      <c r="AD341" s="18"/>
    </row>
    <row r="342" spans="1:30" s="14" customFormat="1" x14ac:dyDescent="0.3">
      <c r="A342" s="11"/>
      <c r="B342" s="11" t="s">
        <v>1857</v>
      </c>
      <c r="C342" s="11" t="s">
        <v>1858</v>
      </c>
      <c r="D342" s="11" t="s">
        <v>556</v>
      </c>
      <c r="E342" s="3"/>
      <c r="F342" s="3"/>
      <c r="G342" s="35"/>
      <c r="H342" s="35"/>
      <c r="I342" s="35" t="str">
        <f>IF(AND(ISNUMBER(I343),ISNUMBER(I344)), I343/(I344/10), "")</f>
        <v/>
      </c>
      <c r="J342" s="35"/>
      <c r="K342" s="35" t="str">
        <f>IF(AND(ISNUMBER(K343),ISNUMBER(K344)), K343/(K344/10), "")</f>
        <v/>
      </c>
      <c r="L342" s="35"/>
      <c r="M342" s="35" t="str">
        <f>IF(AND(ISNUMBER(M343),ISNUMBER(M344)), M343/(M344/10), "")</f>
        <v/>
      </c>
      <c r="N342" s="35"/>
      <c r="O342" s="5" t="str">
        <f>IF(AND(ISNUMBER(O343),ISNUMBER(O344)), O343/(O344/10), "")</f>
        <v/>
      </c>
      <c r="P342" s="35"/>
      <c r="Q342" s="35"/>
      <c r="R342" s="12"/>
      <c r="S342" s="12"/>
      <c r="T342" s="12"/>
      <c r="U342" s="12"/>
      <c r="X342" s="18"/>
      <c r="Y342" s="18"/>
      <c r="Z342" s="18"/>
      <c r="AA342" s="18"/>
      <c r="AB342" s="18"/>
      <c r="AC342" s="18"/>
      <c r="AD342" s="18"/>
    </row>
    <row r="343" spans="1:30" s="14" customFormat="1" x14ac:dyDescent="0.3">
      <c r="A343" s="13"/>
      <c r="B343" s="13" t="s">
        <v>1866</v>
      </c>
      <c r="C343" s="13" t="s">
        <v>1867</v>
      </c>
      <c r="D343" s="13" t="s">
        <v>556</v>
      </c>
      <c r="E343" s="35"/>
      <c r="F343" s="35"/>
      <c r="G343" s="35"/>
      <c r="H343" s="35"/>
      <c r="I343" s="35"/>
      <c r="J343" s="35"/>
      <c r="K343" s="35"/>
      <c r="L343" s="35"/>
      <c r="M343" s="35"/>
      <c r="N343" s="35"/>
      <c r="O343" s="4"/>
      <c r="P343" s="35"/>
      <c r="Q343" s="35"/>
      <c r="R343" s="35"/>
      <c r="S343" s="12"/>
      <c r="T343" s="12"/>
      <c r="U343" s="12"/>
      <c r="X343" s="18"/>
      <c r="Y343" s="18"/>
      <c r="Z343" s="18"/>
      <c r="AA343" s="18"/>
      <c r="AB343" s="18"/>
      <c r="AC343" s="18"/>
      <c r="AD343" s="18"/>
    </row>
    <row r="344" spans="1:30" s="14" customFormat="1" x14ac:dyDescent="0.3">
      <c r="A344" s="13"/>
      <c r="B344" s="13" t="s">
        <v>1871</v>
      </c>
      <c r="C344" s="13" t="s">
        <v>1872</v>
      </c>
      <c r="D344" s="13" t="s">
        <v>556</v>
      </c>
      <c r="E344" s="35"/>
      <c r="F344" s="35"/>
      <c r="G344" s="35"/>
      <c r="H344" s="35"/>
      <c r="I344" s="35"/>
      <c r="J344" s="35"/>
      <c r="K344" s="35"/>
      <c r="L344" s="35"/>
      <c r="M344" s="35"/>
      <c r="N344" s="35"/>
      <c r="O344" s="4"/>
      <c r="P344" s="35"/>
      <c r="Q344" s="35"/>
      <c r="R344" s="35"/>
      <c r="S344" s="12"/>
      <c r="T344" s="12"/>
      <c r="U344" s="12"/>
      <c r="X344" s="18"/>
      <c r="Y344" s="18"/>
      <c r="Z344" s="18"/>
      <c r="AA344" s="18"/>
      <c r="AB344" s="18"/>
      <c r="AC344" s="18"/>
      <c r="AD344" s="18"/>
    </row>
    <row r="345" spans="1:30" s="14" customFormat="1" x14ac:dyDescent="0.3">
      <c r="A345" s="11"/>
      <c r="B345" s="11" t="s">
        <v>1984</v>
      </c>
      <c r="C345" s="11" t="s">
        <v>1985</v>
      </c>
      <c r="D345" s="11" t="s">
        <v>556</v>
      </c>
      <c r="E345" s="3"/>
      <c r="F345" s="3"/>
      <c r="G345" s="35"/>
      <c r="H345" s="35"/>
      <c r="I345" s="35" t="str">
        <f>IF(AND(ISNUMBER(I346),ISNUMBER(I347)), I346/I347*100, "")</f>
        <v/>
      </c>
      <c r="J345" s="35"/>
      <c r="K345" s="35" t="str">
        <f>IF(AND(ISNUMBER(K346),ISNUMBER(K347)), K346/K347*100, "")</f>
        <v/>
      </c>
      <c r="L345" s="35"/>
      <c r="M345" s="35" t="str">
        <f>IF(AND(ISNUMBER(M346),ISNUMBER(M347)), M346/M347*100, "")</f>
        <v/>
      </c>
      <c r="N345" s="35"/>
      <c r="O345" s="5" t="str">
        <f>IF(AND(ISNUMBER(O346),ISNUMBER(O347)), O346/O347*100, "")</f>
        <v/>
      </c>
      <c r="P345" s="35"/>
      <c r="Q345" s="35"/>
      <c r="R345" s="12"/>
      <c r="S345" s="12"/>
      <c r="T345" s="12"/>
      <c r="U345" s="12"/>
      <c r="X345" s="18"/>
      <c r="Y345" s="18"/>
      <c r="Z345" s="18"/>
      <c r="AA345" s="18"/>
      <c r="AB345" s="18"/>
      <c r="AC345" s="18"/>
      <c r="AD345" s="18"/>
    </row>
    <row r="346" spans="1:30" s="14" customFormat="1" x14ac:dyDescent="0.3">
      <c r="A346" s="13"/>
      <c r="B346" s="13" t="s">
        <v>1994</v>
      </c>
      <c r="C346" s="13" t="s">
        <v>1995</v>
      </c>
      <c r="D346" s="13" t="s">
        <v>556</v>
      </c>
      <c r="E346" s="35"/>
      <c r="F346" s="35"/>
      <c r="G346" s="35"/>
      <c r="H346" s="35"/>
      <c r="I346" s="35"/>
      <c r="J346" s="35"/>
      <c r="K346" s="35"/>
      <c r="L346" s="35"/>
      <c r="M346" s="35"/>
      <c r="N346" s="35"/>
      <c r="O346" s="4"/>
      <c r="P346" s="35"/>
      <c r="Q346" s="35"/>
      <c r="R346" s="35"/>
      <c r="S346" s="12"/>
      <c r="T346" s="12"/>
      <c r="U346" s="12"/>
      <c r="X346" s="18"/>
      <c r="Y346" s="18"/>
      <c r="Z346" s="18"/>
      <c r="AA346" s="18"/>
      <c r="AB346" s="18"/>
      <c r="AC346" s="18"/>
      <c r="AD346" s="18"/>
    </row>
    <row r="347" spans="1:30" s="14" customFormat="1" x14ac:dyDescent="0.3">
      <c r="A347" s="13"/>
      <c r="B347" s="13" t="s">
        <v>1999</v>
      </c>
      <c r="C347" s="13" t="s">
        <v>2000</v>
      </c>
      <c r="D347" s="13" t="s">
        <v>556</v>
      </c>
      <c r="E347" s="35"/>
      <c r="F347" s="35"/>
      <c r="G347" s="35"/>
      <c r="H347" s="35"/>
      <c r="I347" s="35"/>
      <c r="J347" s="35"/>
      <c r="K347" s="35"/>
      <c r="L347" s="35"/>
      <c r="M347" s="35"/>
      <c r="N347" s="35"/>
      <c r="O347" s="4"/>
      <c r="P347" s="35"/>
      <c r="Q347" s="35"/>
      <c r="R347" s="35"/>
      <c r="S347" s="12"/>
      <c r="T347" s="12"/>
      <c r="U347" s="12"/>
      <c r="X347" s="18"/>
      <c r="Y347" s="18"/>
      <c r="Z347" s="18"/>
      <c r="AA347" s="18"/>
      <c r="AB347" s="18"/>
      <c r="AC347" s="18"/>
      <c r="AD347" s="18"/>
    </row>
    <row r="348" spans="1:30" s="14" customFormat="1" x14ac:dyDescent="0.3">
      <c r="A348" s="11"/>
      <c r="B348" s="11" t="s">
        <v>2023</v>
      </c>
      <c r="C348" s="11" t="s">
        <v>2024</v>
      </c>
      <c r="D348" s="11" t="s">
        <v>556</v>
      </c>
      <c r="E348" s="3"/>
      <c r="F348" s="3"/>
      <c r="G348" s="35"/>
      <c r="H348" s="35"/>
      <c r="I348" s="35" t="str">
        <f>IF(AND(ISNUMBER(I349),ISNUMBER(I350)), I349/I350*100, "")</f>
        <v/>
      </c>
      <c r="J348" s="35"/>
      <c r="K348" s="35" t="str">
        <f>IF(AND(ISNUMBER(K349),ISNUMBER(K350)), K349/K350*100, "")</f>
        <v/>
      </c>
      <c r="L348" s="35"/>
      <c r="M348" s="35" t="str">
        <f>IF(AND(ISNUMBER(M349),ISNUMBER(M350)), M349/M350*100, "")</f>
        <v/>
      </c>
      <c r="N348" s="35"/>
      <c r="O348" s="5" t="str">
        <f>IF(AND(ISNUMBER(O349),ISNUMBER(O350)), O349/O350*100, "")</f>
        <v/>
      </c>
      <c r="P348" s="35"/>
      <c r="Q348" s="35"/>
      <c r="R348" s="12"/>
      <c r="S348" s="12"/>
      <c r="T348" s="12"/>
      <c r="U348" s="12"/>
      <c r="X348" s="18"/>
      <c r="Y348" s="18"/>
      <c r="Z348" s="18"/>
      <c r="AA348" s="18"/>
      <c r="AB348" s="18"/>
      <c r="AC348" s="18"/>
      <c r="AD348" s="18"/>
    </row>
    <row r="349" spans="1:30" s="14" customFormat="1" x14ac:dyDescent="0.3">
      <c r="A349" s="13"/>
      <c r="B349" s="13" t="s">
        <v>2030</v>
      </c>
      <c r="C349" s="13" t="s">
        <v>2031</v>
      </c>
      <c r="D349" s="13" t="s">
        <v>556</v>
      </c>
      <c r="E349" s="35"/>
      <c r="F349" s="35"/>
      <c r="G349" s="35"/>
      <c r="H349" s="35"/>
      <c r="I349" s="35"/>
      <c r="J349" s="35"/>
      <c r="K349" s="35"/>
      <c r="L349" s="35"/>
      <c r="M349" s="35"/>
      <c r="N349" s="35"/>
      <c r="O349" s="4"/>
      <c r="P349" s="35"/>
      <c r="Q349" s="35"/>
      <c r="R349" s="35"/>
      <c r="S349" s="12"/>
      <c r="T349" s="12"/>
      <c r="U349" s="12"/>
      <c r="X349" s="18"/>
      <c r="Y349" s="18"/>
      <c r="Z349" s="18"/>
      <c r="AA349" s="18"/>
      <c r="AB349" s="18"/>
      <c r="AC349" s="18"/>
      <c r="AD349" s="18"/>
    </row>
    <row r="350" spans="1:30" s="14" customFormat="1" x14ac:dyDescent="0.3">
      <c r="A350" s="13"/>
      <c r="B350" s="13" t="s">
        <v>2035</v>
      </c>
      <c r="C350" s="13" t="s">
        <v>2036</v>
      </c>
      <c r="D350" s="13" t="s">
        <v>556</v>
      </c>
      <c r="E350" s="35"/>
      <c r="F350" s="35"/>
      <c r="G350" s="35"/>
      <c r="H350" s="35"/>
      <c r="I350" s="35"/>
      <c r="J350" s="35"/>
      <c r="K350" s="35"/>
      <c r="L350" s="35"/>
      <c r="M350" s="35"/>
      <c r="N350" s="35"/>
      <c r="O350" s="4"/>
      <c r="P350" s="35"/>
      <c r="Q350" s="35"/>
      <c r="R350" s="35"/>
      <c r="S350" s="12"/>
      <c r="T350" s="12"/>
      <c r="U350" s="12"/>
      <c r="X350" s="18"/>
      <c r="Y350" s="18"/>
      <c r="Z350" s="18"/>
      <c r="AA350" s="18"/>
      <c r="AB350" s="18"/>
      <c r="AC350" s="18"/>
      <c r="AD350" s="18"/>
    </row>
    <row r="351" spans="1:30" s="14" customFormat="1" x14ac:dyDescent="0.3">
      <c r="A351" s="11"/>
      <c r="B351" s="11" t="s">
        <v>2056</v>
      </c>
      <c r="C351" s="11" t="s">
        <v>2057</v>
      </c>
      <c r="D351" s="11" t="s">
        <v>556</v>
      </c>
      <c r="E351" s="3"/>
      <c r="F351" s="3"/>
      <c r="G351" s="35"/>
      <c r="H351" s="35"/>
      <c r="I351" s="35" t="str">
        <f>IF(AND(ISNUMBER(I352),ISNUMBER(I353)), I352/I353*1000, "")</f>
        <v/>
      </c>
      <c r="J351" s="35"/>
      <c r="K351" s="35" t="str">
        <f>IF(AND(ISNUMBER(K352),ISNUMBER(K353)), K352/K353*1000, "")</f>
        <v/>
      </c>
      <c r="L351" s="35"/>
      <c r="M351" s="35" t="str">
        <f>IF(AND(ISNUMBER(M352),ISNUMBER(M353)), M352/M353*1000, "")</f>
        <v/>
      </c>
      <c r="N351" s="35"/>
      <c r="O351" s="5" t="str">
        <f>IF(AND(ISNUMBER(O352),ISNUMBER(O353)), O352/O353*1000, "")</f>
        <v/>
      </c>
      <c r="P351" s="35"/>
      <c r="Q351" s="35"/>
      <c r="R351" s="12"/>
      <c r="S351" s="12"/>
      <c r="T351" s="12"/>
      <c r="U351" s="12"/>
      <c r="X351" s="18"/>
      <c r="Y351" s="18"/>
      <c r="Z351" s="18"/>
      <c r="AA351" s="18"/>
      <c r="AB351" s="18"/>
      <c r="AC351" s="18"/>
      <c r="AD351" s="18"/>
    </row>
    <row r="352" spans="1:30" s="14" customFormat="1" x14ac:dyDescent="0.3">
      <c r="A352" s="13"/>
      <c r="B352" s="13" t="s">
        <v>2063</v>
      </c>
      <c r="C352" s="13" t="s">
        <v>2064</v>
      </c>
      <c r="D352" s="13" t="s">
        <v>556</v>
      </c>
      <c r="E352" s="35"/>
      <c r="F352" s="35"/>
      <c r="G352" s="35"/>
      <c r="H352" s="35"/>
      <c r="I352" s="35"/>
      <c r="J352" s="35"/>
      <c r="K352" s="35"/>
      <c r="L352" s="35"/>
      <c r="M352" s="35"/>
      <c r="N352" s="35"/>
      <c r="O352" s="4"/>
      <c r="P352" s="35"/>
      <c r="Q352" s="35"/>
      <c r="R352" s="35"/>
      <c r="S352" s="12"/>
      <c r="T352" s="12"/>
      <c r="U352" s="12"/>
      <c r="X352" s="18"/>
      <c r="Y352" s="18"/>
      <c r="Z352" s="18"/>
      <c r="AA352" s="18"/>
      <c r="AB352" s="18"/>
      <c r="AC352" s="18"/>
      <c r="AD352" s="18"/>
    </row>
    <row r="353" spans="1:30" s="14" customFormat="1" x14ac:dyDescent="0.3">
      <c r="A353" s="13"/>
      <c r="B353" s="13" t="s">
        <v>2067</v>
      </c>
      <c r="C353" s="13" t="s">
        <v>2068</v>
      </c>
      <c r="D353" s="13" t="s">
        <v>556</v>
      </c>
      <c r="E353" s="35"/>
      <c r="F353" s="35"/>
      <c r="G353" s="35"/>
      <c r="H353" s="35"/>
      <c r="I353" s="35"/>
      <c r="J353" s="35"/>
      <c r="K353" s="35"/>
      <c r="L353" s="35"/>
      <c r="M353" s="35"/>
      <c r="N353" s="35"/>
      <c r="O353" s="4"/>
      <c r="P353" s="35"/>
      <c r="Q353" s="35"/>
      <c r="R353" s="35"/>
      <c r="S353" s="12"/>
      <c r="T353" s="12"/>
      <c r="U353" s="12"/>
      <c r="X353" s="18"/>
      <c r="Y353" s="18"/>
      <c r="Z353" s="18"/>
      <c r="AA353" s="18"/>
      <c r="AB353" s="18"/>
      <c r="AC353" s="18"/>
      <c r="AD353" s="18"/>
    </row>
    <row r="354" spans="1:30" s="14" customFormat="1" x14ac:dyDescent="0.3">
      <c r="A354" s="11"/>
      <c r="B354" s="11" t="s">
        <v>2091</v>
      </c>
      <c r="C354" s="11" t="s">
        <v>4556</v>
      </c>
      <c r="D354" s="11" t="s">
        <v>556</v>
      </c>
      <c r="E354" s="3"/>
      <c r="F354" s="3"/>
      <c r="G354" s="35"/>
      <c r="H354" s="35"/>
      <c r="I354" s="35" t="str">
        <f>IF(AND(ISNUMBER(I355),ISNUMBER(I356)), I355/I356, "")</f>
        <v/>
      </c>
      <c r="J354" s="35"/>
      <c r="K354" s="35" t="str">
        <f>IF(AND(ISNUMBER(K355),ISNUMBER(K356)), K355/K356, "")</f>
        <v/>
      </c>
      <c r="L354" s="35"/>
      <c r="M354" s="35" t="str">
        <f>IF(AND(ISNUMBER(M355),ISNUMBER(M356)), M355/M356, "")</f>
        <v/>
      </c>
      <c r="N354" s="35"/>
      <c r="O354" s="5" t="str">
        <f>IF(AND(ISNUMBER(O355),ISNUMBER(O356)), O355/O356, "")</f>
        <v/>
      </c>
      <c r="P354" s="35"/>
      <c r="Q354" s="35"/>
      <c r="R354" s="12"/>
      <c r="S354" s="12"/>
      <c r="T354" s="12"/>
      <c r="U354" s="12"/>
      <c r="X354" s="18"/>
      <c r="Y354" s="18"/>
      <c r="Z354" s="18"/>
      <c r="AA354" s="18"/>
      <c r="AB354" s="18"/>
      <c r="AC354" s="18"/>
      <c r="AD354" s="18"/>
    </row>
    <row r="355" spans="1:30" s="14" customFormat="1" x14ac:dyDescent="0.3">
      <c r="A355" s="13"/>
      <c r="B355" s="13" t="s">
        <v>2100</v>
      </c>
      <c r="C355" s="13" t="s">
        <v>2101</v>
      </c>
      <c r="D355" s="13" t="s">
        <v>556</v>
      </c>
      <c r="E355" s="35"/>
      <c r="F355" s="35"/>
      <c r="G355" s="35"/>
      <c r="H355" s="35"/>
      <c r="I355" s="35"/>
      <c r="J355" s="35"/>
      <c r="K355" s="35"/>
      <c r="L355" s="35"/>
      <c r="M355" s="35"/>
      <c r="N355" s="35"/>
      <c r="O355" s="4"/>
      <c r="P355" s="35"/>
      <c r="Q355" s="35"/>
      <c r="R355" s="35"/>
      <c r="S355" s="12"/>
      <c r="T355" s="12"/>
      <c r="U355" s="12"/>
      <c r="X355" s="18"/>
      <c r="Y355" s="18"/>
      <c r="Z355" s="18"/>
      <c r="AA355" s="18"/>
      <c r="AB355" s="18"/>
      <c r="AC355" s="18"/>
      <c r="AD355" s="18"/>
    </row>
    <row r="356" spans="1:30" s="14" customFormat="1" x14ac:dyDescent="0.3">
      <c r="A356" s="13"/>
      <c r="B356" s="13" t="s">
        <v>2106</v>
      </c>
      <c r="C356" s="13" t="s">
        <v>2107</v>
      </c>
      <c r="D356" s="13" t="s">
        <v>556</v>
      </c>
      <c r="E356" s="35"/>
      <c r="F356" s="35"/>
      <c r="G356" s="35"/>
      <c r="H356" s="35"/>
      <c r="I356" s="35"/>
      <c r="J356" s="35"/>
      <c r="K356" s="35"/>
      <c r="L356" s="35"/>
      <c r="M356" s="35"/>
      <c r="N356" s="35"/>
      <c r="O356" s="4"/>
      <c r="P356" s="35"/>
      <c r="Q356" s="35"/>
      <c r="R356" s="35"/>
      <c r="S356" s="12"/>
      <c r="T356" s="12"/>
      <c r="U356" s="12"/>
      <c r="X356" s="18"/>
      <c r="Y356" s="18"/>
      <c r="Z356" s="18"/>
      <c r="AA356" s="18"/>
      <c r="AB356" s="18"/>
      <c r="AC356" s="18"/>
      <c r="AD356" s="18"/>
    </row>
    <row r="357" spans="1:30" s="14" customFormat="1" x14ac:dyDescent="0.3">
      <c r="A357" s="11"/>
      <c r="B357" s="11" t="s">
        <v>2126</v>
      </c>
      <c r="C357" s="11" t="s">
        <v>2127</v>
      </c>
      <c r="D357" s="11" t="s">
        <v>556</v>
      </c>
      <c r="E357" s="3"/>
      <c r="F357" s="3"/>
      <c r="G357" s="35"/>
      <c r="H357" s="35"/>
      <c r="I357" s="35" t="str">
        <f>IF(AND(ISNUMBER(I358),ISNUMBER(I359)), I358/I359, "")</f>
        <v/>
      </c>
      <c r="J357" s="35"/>
      <c r="K357" s="35" t="str">
        <f>IF(AND(ISNUMBER(K358),ISNUMBER(K359)), K358/K359, "")</f>
        <v/>
      </c>
      <c r="L357" s="35"/>
      <c r="M357" s="35" t="str">
        <f>IF(AND(ISNUMBER(M358),ISNUMBER(M359)), M358/M359, "")</f>
        <v/>
      </c>
      <c r="N357" s="35"/>
      <c r="O357" s="5" t="str">
        <f>IF(AND(ISNUMBER(O358),ISNUMBER(O359)), O358/O359, "")</f>
        <v/>
      </c>
      <c r="P357" s="35"/>
      <c r="Q357" s="35"/>
      <c r="R357" s="12"/>
      <c r="S357" s="12"/>
      <c r="T357" s="12"/>
      <c r="U357" s="12"/>
      <c r="X357" s="18"/>
      <c r="Y357" s="18"/>
      <c r="Z357" s="18"/>
      <c r="AA357" s="18"/>
      <c r="AB357" s="18"/>
      <c r="AC357" s="18"/>
      <c r="AD357" s="18"/>
    </row>
    <row r="358" spans="1:30" s="14" customFormat="1" ht="28.8" x14ac:dyDescent="0.3">
      <c r="A358" s="13"/>
      <c r="B358" s="13" t="s">
        <v>2134</v>
      </c>
      <c r="C358" s="13" t="s">
        <v>2135</v>
      </c>
      <c r="D358" s="13" t="s">
        <v>556</v>
      </c>
      <c r="E358" s="35"/>
      <c r="F358" s="35"/>
      <c r="G358" s="35"/>
      <c r="H358" s="35"/>
      <c r="I358" s="35"/>
      <c r="J358" s="35"/>
      <c r="K358" s="35"/>
      <c r="L358" s="35"/>
      <c r="M358" s="35"/>
      <c r="N358" s="35"/>
      <c r="O358" s="4"/>
      <c r="P358" s="35"/>
      <c r="Q358" s="35"/>
      <c r="R358" s="35"/>
      <c r="S358" s="12"/>
      <c r="T358" s="12"/>
      <c r="U358" s="12"/>
      <c r="X358" s="18"/>
      <c r="Y358" s="18"/>
      <c r="Z358" s="18"/>
      <c r="AA358" s="18"/>
      <c r="AB358" s="18"/>
      <c r="AC358" s="18"/>
      <c r="AD358" s="18"/>
    </row>
    <row r="359" spans="1:30" s="14" customFormat="1" x14ac:dyDescent="0.3">
      <c r="A359" s="13"/>
      <c r="B359" s="13" t="s">
        <v>2139</v>
      </c>
      <c r="C359" s="13" t="s">
        <v>2140</v>
      </c>
      <c r="D359" s="13" t="s">
        <v>556</v>
      </c>
      <c r="E359" s="35"/>
      <c r="F359" s="35"/>
      <c r="G359" s="35"/>
      <c r="H359" s="35"/>
      <c r="I359" s="35"/>
      <c r="J359" s="35"/>
      <c r="K359" s="35"/>
      <c r="L359" s="35"/>
      <c r="M359" s="35"/>
      <c r="N359" s="35"/>
      <c r="O359" s="4"/>
      <c r="P359" s="35"/>
      <c r="Q359" s="35"/>
      <c r="R359" s="35"/>
      <c r="S359" s="12"/>
      <c r="T359" s="12"/>
      <c r="U359" s="12"/>
      <c r="X359" s="18"/>
      <c r="Y359" s="18"/>
      <c r="Z359" s="18"/>
      <c r="AA359" s="18"/>
      <c r="AB359" s="18"/>
      <c r="AC359" s="18"/>
      <c r="AD359" s="18"/>
    </row>
    <row r="360" spans="1:30" s="14" customFormat="1" x14ac:dyDescent="0.3">
      <c r="A360" s="11"/>
      <c r="B360" s="11" t="s">
        <v>2229</v>
      </c>
      <c r="C360" s="11" t="s">
        <v>2230</v>
      </c>
      <c r="D360" s="11" t="s">
        <v>556</v>
      </c>
      <c r="E360" s="3"/>
      <c r="F360" s="3"/>
      <c r="G360" s="35"/>
      <c r="H360" s="35"/>
      <c r="I360" s="35" t="str">
        <f>IF(AND(ISNUMBER(I361),ISNUMBER(I362)), (I361-I362)/I361, "")</f>
        <v/>
      </c>
      <c r="J360" s="35"/>
      <c r="K360" s="35" t="str">
        <f>IF(AND(ISNUMBER(K361),ISNUMBER(K362)), (K361-K362)/K361, "")</f>
        <v/>
      </c>
      <c r="L360" s="35"/>
      <c r="M360" s="35" t="str">
        <f>IF(AND(ISNUMBER(M361),ISNUMBER(M362)), (M361-M362)/M361, "")</f>
        <v/>
      </c>
      <c r="N360" s="35"/>
      <c r="O360" s="5" t="str">
        <f>IF(AND(ISNUMBER(O361),ISNUMBER(O362)), (O361-O362)/O361, "")</f>
        <v/>
      </c>
      <c r="P360" s="35"/>
      <c r="Q360" s="35"/>
      <c r="R360" s="12"/>
      <c r="S360" s="12"/>
      <c r="T360" s="12"/>
      <c r="U360" s="12"/>
      <c r="X360" s="18"/>
      <c r="Y360" s="18"/>
      <c r="Z360" s="18"/>
      <c r="AA360" s="18"/>
      <c r="AB360" s="18"/>
      <c r="AC360" s="18"/>
      <c r="AD360" s="18"/>
    </row>
    <row r="361" spans="1:30" s="14" customFormat="1" x14ac:dyDescent="0.3">
      <c r="A361" s="13"/>
      <c r="B361" s="13" t="s">
        <v>2238</v>
      </c>
      <c r="C361" s="13" t="s">
        <v>2239</v>
      </c>
      <c r="D361" s="13" t="s">
        <v>556</v>
      </c>
      <c r="E361" s="35"/>
      <c r="F361" s="35"/>
      <c r="G361" s="35"/>
      <c r="H361" s="35"/>
      <c r="I361" s="35"/>
      <c r="J361" s="35"/>
      <c r="K361" s="35"/>
      <c r="L361" s="35"/>
      <c r="M361" s="35"/>
      <c r="N361" s="35"/>
      <c r="O361" s="4"/>
      <c r="P361" s="35"/>
      <c r="Q361" s="35"/>
      <c r="R361" s="35"/>
      <c r="S361" s="12"/>
      <c r="T361" s="12"/>
      <c r="U361" s="12"/>
      <c r="X361" s="18"/>
      <c r="Y361" s="18"/>
      <c r="Z361" s="18"/>
      <c r="AA361" s="18"/>
      <c r="AB361" s="18"/>
      <c r="AC361" s="18"/>
      <c r="AD361" s="18"/>
    </row>
    <row r="362" spans="1:30" s="14" customFormat="1" x14ac:dyDescent="0.3">
      <c r="A362" s="13"/>
      <c r="B362" s="13" t="s">
        <v>2241</v>
      </c>
      <c r="C362" s="13" t="s">
        <v>2242</v>
      </c>
      <c r="D362" s="13" t="s">
        <v>556</v>
      </c>
      <c r="E362" s="35"/>
      <c r="F362" s="35"/>
      <c r="G362" s="35"/>
      <c r="H362" s="35"/>
      <c r="I362" s="35"/>
      <c r="J362" s="35"/>
      <c r="K362" s="35"/>
      <c r="L362" s="35"/>
      <c r="M362" s="35"/>
      <c r="N362" s="35"/>
      <c r="O362" s="4"/>
      <c r="P362" s="35"/>
      <c r="Q362" s="35"/>
      <c r="R362" s="35"/>
      <c r="S362" s="12"/>
      <c r="T362" s="12"/>
      <c r="U362" s="12"/>
      <c r="X362" s="18"/>
      <c r="Y362" s="18"/>
      <c r="Z362" s="18"/>
      <c r="AA362" s="18"/>
      <c r="AB362" s="18"/>
      <c r="AC362" s="18"/>
      <c r="AD362" s="18"/>
    </row>
    <row r="363" spans="1:30" s="14" customFormat="1" x14ac:dyDescent="0.3">
      <c r="A363" s="11"/>
      <c r="B363" s="11" t="s">
        <v>2244</v>
      </c>
      <c r="C363" s="11" t="s">
        <v>2245</v>
      </c>
      <c r="D363" s="11" t="s">
        <v>556</v>
      </c>
      <c r="E363" s="3"/>
      <c r="F363" s="3"/>
      <c r="G363" s="35"/>
      <c r="H363" s="35"/>
      <c r="I363" s="35" t="str">
        <f>IF(AND(ISNUMBER(I364),ISNUMBER(I365),ISNUMBER(I366)), (I364-I365)*1000/(365*I366), "")</f>
        <v/>
      </c>
      <c r="J363" s="35"/>
      <c r="K363" s="35" t="str">
        <f>IF(AND(ISNUMBER(K364),ISNUMBER(K365),ISNUMBER(K366)), (K364-K365)*1000/(365*K366), "")</f>
        <v/>
      </c>
      <c r="L363" s="35"/>
      <c r="M363" s="35" t="str">
        <f>IF(AND(ISNUMBER(M364),ISNUMBER(M365),ISNUMBER(M366)), (M364-M365)*1000/(365*M366), "")</f>
        <v/>
      </c>
      <c r="N363" s="35"/>
      <c r="O363" s="5" t="str">
        <f>IF(AND(ISNUMBER(O364),ISNUMBER(O365),ISNUMBER(O366)), (O364-O365)*1000/(365*O366), "")</f>
        <v/>
      </c>
      <c r="P363" s="35"/>
      <c r="Q363" s="35"/>
      <c r="R363" s="12"/>
      <c r="S363" s="12"/>
      <c r="T363" s="12"/>
      <c r="U363" s="12"/>
      <c r="X363" s="18"/>
      <c r="Y363" s="18"/>
      <c r="Z363" s="18"/>
      <c r="AA363" s="18"/>
      <c r="AB363" s="18"/>
      <c r="AC363" s="18"/>
      <c r="AD363" s="18"/>
    </row>
    <row r="364" spans="1:30" s="14" customFormat="1" x14ac:dyDescent="0.3">
      <c r="A364" s="13"/>
      <c r="B364" s="13" t="s">
        <v>2253</v>
      </c>
      <c r="C364" s="13" t="s">
        <v>2254</v>
      </c>
      <c r="D364" s="13" t="s">
        <v>556</v>
      </c>
      <c r="E364" s="35"/>
      <c r="F364" s="35"/>
      <c r="G364" s="35"/>
      <c r="H364" s="35"/>
      <c r="I364" s="35"/>
      <c r="J364" s="35"/>
      <c r="K364" s="35"/>
      <c r="L364" s="35"/>
      <c r="M364" s="35"/>
      <c r="N364" s="35"/>
      <c r="O364" s="4"/>
      <c r="P364" s="35"/>
      <c r="Q364" s="35"/>
      <c r="R364" s="35"/>
      <c r="S364" s="12"/>
      <c r="T364" s="12"/>
      <c r="U364" s="12"/>
      <c r="X364" s="18"/>
      <c r="Y364" s="18"/>
      <c r="Z364" s="18"/>
      <c r="AA364" s="18"/>
      <c r="AB364" s="18"/>
      <c r="AC364" s="18"/>
      <c r="AD364" s="18"/>
    </row>
    <row r="365" spans="1:30" s="14" customFormat="1" x14ac:dyDescent="0.3">
      <c r="A365" s="13"/>
      <c r="B365" s="13" t="s">
        <v>2258</v>
      </c>
      <c r="C365" s="13" t="s">
        <v>2259</v>
      </c>
      <c r="D365" s="13" t="s">
        <v>556</v>
      </c>
      <c r="E365" s="35"/>
      <c r="F365" s="35"/>
      <c r="G365" s="35"/>
      <c r="H365" s="35"/>
      <c r="I365" s="35"/>
      <c r="J365" s="35"/>
      <c r="K365" s="35"/>
      <c r="L365" s="35"/>
      <c r="M365" s="35"/>
      <c r="N365" s="35"/>
      <c r="O365" s="4"/>
      <c r="P365" s="35"/>
      <c r="Q365" s="35"/>
      <c r="R365" s="35"/>
      <c r="S365" s="12"/>
      <c r="T365" s="12"/>
      <c r="U365" s="12"/>
      <c r="X365" s="18"/>
      <c r="Y365" s="18"/>
      <c r="Z365" s="18"/>
      <c r="AA365" s="18"/>
      <c r="AB365" s="18"/>
      <c r="AC365" s="18"/>
      <c r="AD365" s="18"/>
    </row>
    <row r="366" spans="1:30" s="14" customFormat="1" x14ac:dyDescent="0.3">
      <c r="A366" s="13"/>
      <c r="B366" s="13" t="s">
        <v>2262</v>
      </c>
      <c r="C366" s="13" t="s">
        <v>2263</v>
      </c>
      <c r="D366" s="13" t="s">
        <v>556</v>
      </c>
      <c r="E366" s="35"/>
      <c r="F366" s="35"/>
      <c r="G366" s="35"/>
      <c r="H366" s="35"/>
      <c r="I366" s="35"/>
      <c r="J366" s="35"/>
      <c r="K366" s="35"/>
      <c r="L366" s="35"/>
      <c r="M366" s="35"/>
      <c r="N366" s="35"/>
      <c r="O366" s="4"/>
      <c r="P366" s="35"/>
      <c r="Q366" s="35"/>
      <c r="R366" s="35"/>
      <c r="S366" s="12"/>
      <c r="T366" s="12"/>
      <c r="U366" s="12"/>
      <c r="X366" s="18"/>
      <c r="Y366" s="18"/>
      <c r="Z366" s="18"/>
      <c r="AA366" s="18"/>
      <c r="AB366" s="18"/>
      <c r="AC366" s="18"/>
      <c r="AD366" s="18"/>
    </row>
    <row r="367" spans="1:30" s="14" customFormat="1" x14ac:dyDescent="0.3">
      <c r="A367" s="11"/>
      <c r="B367" s="11" t="s">
        <v>2317</v>
      </c>
      <c r="C367" s="11" t="s">
        <v>2318</v>
      </c>
      <c r="D367" s="11" t="s">
        <v>556</v>
      </c>
      <c r="E367" s="3"/>
      <c r="F367" s="3"/>
      <c r="G367" s="35"/>
      <c r="H367" s="35"/>
      <c r="I367" s="35" t="str">
        <f>IF(AND(ISNUMBER(I368),ISNUMBER(I369),ISNUMBER(I370)), (I368+I369)/I370, "")</f>
        <v/>
      </c>
      <c r="J367" s="35"/>
      <c r="K367" s="35" t="str">
        <f>IF(AND(ISNUMBER(K368),ISNUMBER(K369),ISNUMBER(K370)), (K368+K369)/K370, "")</f>
        <v/>
      </c>
      <c r="L367" s="35"/>
      <c r="M367" s="35" t="str">
        <f>IF(AND(ISNUMBER(M368),ISNUMBER(M369),ISNUMBER(M370)), (M368+M369)/M370, "")</f>
        <v/>
      </c>
      <c r="N367" s="35"/>
      <c r="O367" s="5" t="str">
        <f>IF(AND(ISNUMBER(O368),ISNUMBER(O369),ISNUMBER(O370)), (O368+O369)/O370, "")</f>
        <v/>
      </c>
      <c r="P367" s="35"/>
      <c r="Q367" s="35"/>
      <c r="R367" s="12"/>
      <c r="S367" s="12"/>
      <c r="T367" s="12"/>
      <c r="U367" s="12"/>
      <c r="X367" s="18"/>
      <c r="Y367" s="18"/>
      <c r="Z367" s="18"/>
      <c r="AA367" s="18"/>
      <c r="AB367" s="18"/>
      <c r="AC367" s="18"/>
      <c r="AD367" s="18"/>
    </row>
    <row r="368" spans="1:30" s="14" customFormat="1" x14ac:dyDescent="0.3">
      <c r="A368" s="13"/>
      <c r="B368" s="13" t="s">
        <v>2326</v>
      </c>
      <c r="C368" s="13" t="s">
        <v>2327</v>
      </c>
      <c r="D368" s="13" t="s">
        <v>556</v>
      </c>
      <c r="E368" s="35"/>
      <c r="F368" s="35"/>
      <c r="G368" s="35"/>
      <c r="H368" s="35"/>
      <c r="I368" s="35"/>
      <c r="J368" s="35"/>
      <c r="K368" s="35"/>
      <c r="L368" s="35"/>
      <c r="M368" s="35"/>
      <c r="N368" s="35"/>
      <c r="O368" s="4"/>
      <c r="P368" s="35"/>
      <c r="Q368" s="35"/>
      <c r="R368" s="35"/>
      <c r="S368" s="12"/>
      <c r="T368" s="12"/>
      <c r="U368" s="12"/>
      <c r="X368" s="18"/>
      <c r="Y368" s="18"/>
      <c r="Z368" s="18"/>
      <c r="AA368" s="18"/>
      <c r="AB368" s="18"/>
      <c r="AC368" s="18"/>
      <c r="AD368" s="18"/>
    </row>
    <row r="369" spans="1:30" s="14" customFormat="1" x14ac:dyDescent="0.3">
      <c r="A369" s="13"/>
      <c r="B369" s="13" t="s">
        <v>2330</v>
      </c>
      <c r="C369" s="13" t="s">
        <v>2331</v>
      </c>
      <c r="D369" s="13" t="s">
        <v>556</v>
      </c>
      <c r="E369" s="35"/>
      <c r="F369" s="35"/>
      <c r="G369" s="35"/>
      <c r="H369" s="35"/>
      <c r="I369" s="35"/>
      <c r="J369" s="35"/>
      <c r="K369" s="35"/>
      <c r="L369" s="35"/>
      <c r="M369" s="35"/>
      <c r="N369" s="35"/>
      <c r="O369" s="4"/>
      <c r="P369" s="35"/>
      <c r="Q369" s="35"/>
      <c r="R369" s="35"/>
      <c r="S369" s="12"/>
      <c r="T369" s="12"/>
      <c r="U369" s="12"/>
      <c r="X369" s="18"/>
      <c r="Y369" s="18"/>
      <c r="Z369" s="18"/>
      <c r="AA369" s="18"/>
      <c r="AB369" s="18"/>
      <c r="AC369" s="18"/>
      <c r="AD369" s="18"/>
    </row>
    <row r="370" spans="1:30" s="14" customFormat="1" x14ac:dyDescent="0.3">
      <c r="A370" s="13"/>
      <c r="B370" s="13" t="s">
        <v>2335</v>
      </c>
      <c r="C370" s="13" t="s">
        <v>2336</v>
      </c>
      <c r="D370" s="13" t="s">
        <v>556</v>
      </c>
      <c r="E370" s="35"/>
      <c r="F370" s="35"/>
      <c r="G370" s="35"/>
      <c r="H370" s="35"/>
      <c r="I370" s="35"/>
      <c r="J370" s="35"/>
      <c r="K370" s="35"/>
      <c r="L370" s="35"/>
      <c r="M370" s="35"/>
      <c r="N370" s="35"/>
      <c r="O370" s="4"/>
      <c r="P370" s="35"/>
      <c r="Q370" s="35"/>
      <c r="R370" s="35"/>
      <c r="S370" s="12"/>
      <c r="T370" s="12"/>
      <c r="U370" s="12"/>
      <c r="X370" s="18"/>
      <c r="Y370" s="18"/>
      <c r="Z370" s="18"/>
      <c r="AA370" s="18"/>
      <c r="AB370" s="18"/>
      <c r="AC370" s="18"/>
      <c r="AD370" s="18"/>
    </row>
    <row r="371" spans="1:30" s="14" customFormat="1" x14ac:dyDescent="0.3">
      <c r="A371" s="11"/>
      <c r="B371" s="11" t="s">
        <v>4745</v>
      </c>
      <c r="C371" s="11" t="s">
        <v>4746</v>
      </c>
      <c r="D371" s="11" t="s">
        <v>556</v>
      </c>
      <c r="E371" s="3"/>
      <c r="F371" s="3"/>
      <c r="G371" s="35"/>
      <c r="H371" s="35"/>
      <c r="I371" s="35" t="str">
        <f>IF(ISNUMBER(I372), I372, "")</f>
        <v/>
      </c>
      <c r="J371" s="35"/>
      <c r="K371" s="35" t="str">
        <f>IF(ISNUMBER(K372), K372, "")</f>
        <v/>
      </c>
      <c r="L371" s="35"/>
      <c r="M371" s="35" t="str">
        <f>IF(ISNUMBER(M372), M372, "")</f>
        <v/>
      </c>
      <c r="N371" s="35"/>
      <c r="O371" s="5" t="str">
        <f>IF(ISNUMBER(O372), O372, "")</f>
        <v/>
      </c>
      <c r="P371" s="35"/>
      <c r="Q371" s="35"/>
      <c r="R371" s="12"/>
      <c r="S371" s="12"/>
      <c r="T371" s="12"/>
      <c r="U371" s="12"/>
      <c r="X371" s="18"/>
      <c r="Y371" s="18"/>
      <c r="Z371" s="18"/>
      <c r="AA371" s="18"/>
      <c r="AB371" s="18"/>
      <c r="AC371" s="18"/>
      <c r="AD371" s="18"/>
    </row>
    <row r="372" spans="1:30" s="14" customFormat="1" x14ac:dyDescent="0.3">
      <c r="A372" s="13"/>
      <c r="B372" s="13" t="s">
        <v>4754</v>
      </c>
      <c r="C372" s="13" t="s">
        <v>4755</v>
      </c>
      <c r="D372" s="13" t="s">
        <v>556</v>
      </c>
      <c r="E372" s="35"/>
      <c r="F372" s="35"/>
      <c r="G372" s="35"/>
      <c r="H372" s="35"/>
      <c r="I372" s="35"/>
      <c r="J372" s="35"/>
      <c r="K372" s="35"/>
      <c r="L372" s="35"/>
      <c r="M372" s="35"/>
      <c r="N372" s="35"/>
      <c r="O372" s="4"/>
      <c r="P372" s="35"/>
      <c r="Q372" s="35"/>
      <c r="R372" s="35"/>
      <c r="S372" s="12"/>
      <c r="T372" s="12"/>
      <c r="U372" s="12"/>
      <c r="X372" s="18"/>
      <c r="Y372" s="18"/>
      <c r="Z372" s="18"/>
      <c r="AA372" s="18"/>
      <c r="AB372" s="18"/>
      <c r="AC372" s="18"/>
      <c r="AD372" s="18"/>
    </row>
    <row r="373" spans="1:30" s="14" customFormat="1" x14ac:dyDescent="0.3">
      <c r="A373" s="11"/>
      <c r="B373" s="11" t="s">
        <v>2752</v>
      </c>
      <c r="C373" s="11" t="s">
        <v>2753</v>
      </c>
      <c r="D373" s="11" t="s">
        <v>556</v>
      </c>
      <c r="E373" s="3"/>
      <c r="F373" s="3"/>
      <c r="G373" s="35"/>
      <c r="H373" s="35"/>
      <c r="I373" s="35" t="str">
        <f>IF(AND(ISNUMBER(I374),ISNUMBER(I375)), I374/I375, "")</f>
        <v/>
      </c>
      <c r="J373" s="35"/>
      <c r="K373" s="35" t="str">
        <f>IF(AND(ISNUMBER(K374),ISNUMBER(K375)), K374/K375, "")</f>
        <v/>
      </c>
      <c r="L373" s="35"/>
      <c r="M373" s="35" t="str">
        <f>IF(AND(ISNUMBER(M374),ISNUMBER(M375)), M374/M375, "")</f>
        <v/>
      </c>
      <c r="N373" s="35"/>
      <c r="O373" s="5" t="str">
        <f>IF(AND(ISNUMBER(O374),ISNUMBER(O375)), O374/O375, "")</f>
        <v/>
      </c>
      <c r="P373" s="35"/>
      <c r="Q373" s="35"/>
      <c r="R373" s="12"/>
      <c r="S373" s="12"/>
      <c r="T373" s="12"/>
      <c r="U373" s="12"/>
      <c r="X373" s="18"/>
      <c r="Y373" s="18"/>
      <c r="Z373" s="18"/>
      <c r="AA373" s="18"/>
      <c r="AB373" s="18"/>
      <c r="AC373" s="18"/>
      <c r="AD373" s="18"/>
    </row>
    <row r="374" spans="1:30" s="14" customFormat="1" x14ac:dyDescent="0.3">
      <c r="A374" s="13"/>
      <c r="B374" s="13" t="s">
        <v>2761</v>
      </c>
      <c r="C374" s="13" t="s">
        <v>2762</v>
      </c>
      <c r="D374" s="13" t="s">
        <v>556</v>
      </c>
      <c r="E374" s="35"/>
      <c r="F374" s="35"/>
      <c r="G374" s="35"/>
      <c r="H374" s="35"/>
      <c r="I374" s="35"/>
      <c r="J374" s="35"/>
      <c r="K374" s="35"/>
      <c r="L374" s="35"/>
      <c r="M374" s="35"/>
      <c r="N374" s="35"/>
      <c r="O374" s="4"/>
      <c r="P374" s="35"/>
      <c r="Q374" s="35"/>
      <c r="R374" s="35"/>
      <c r="S374" s="12"/>
      <c r="T374" s="12"/>
      <c r="U374" s="12"/>
      <c r="X374" s="18"/>
      <c r="Y374" s="18"/>
      <c r="Z374" s="18"/>
      <c r="AA374" s="18"/>
      <c r="AB374" s="18"/>
      <c r="AC374" s="18"/>
      <c r="AD374" s="18"/>
    </row>
    <row r="375" spans="1:30" s="14" customFormat="1" x14ac:dyDescent="0.3">
      <c r="A375" s="13"/>
      <c r="B375" s="13" t="s">
        <v>2767</v>
      </c>
      <c r="C375" s="13" t="s">
        <v>2768</v>
      </c>
      <c r="D375" s="13" t="s">
        <v>556</v>
      </c>
      <c r="E375" s="35"/>
      <c r="F375" s="35"/>
      <c r="G375" s="35"/>
      <c r="H375" s="35"/>
      <c r="I375" s="35"/>
      <c r="J375" s="35"/>
      <c r="K375" s="35"/>
      <c r="L375" s="35"/>
      <c r="M375" s="35"/>
      <c r="N375" s="35"/>
      <c r="O375" s="4"/>
      <c r="P375" s="35"/>
      <c r="Q375" s="35"/>
      <c r="R375" s="35"/>
      <c r="S375" s="12"/>
      <c r="T375" s="12"/>
      <c r="U375" s="12"/>
      <c r="X375" s="18"/>
      <c r="Y375" s="18"/>
      <c r="Z375" s="18"/>
      <c r="AA375" s="18"/>
      <c r="AB375" s="18"/>
      <c r="AC375" s="18"/>
      <c r="AD375" s="18"/>
    </row>
    <row r="376" spans="1:30" s="14" customFormat="1" x14ac:dyDescent="0.3">
      <c r="A376" s="11"/>
      <c r="B376" s="11" t="s">
        <v>2770</v>
      </c>
      <c r="C376" s="11" t="s">
        <v>2771</v>
      </c>
      <c r="D376" s="11" t="s">
        <v>556</v>
      </c>
      <c r="E376" s="3"/>
      <c r="F376" s="3"/>
      <c r="G376" s="35"/>
      <c r="H376" s="35"/>
      <c r="I376" s="35" t="str">
        <f>IF(AND(ISNUMBER(I377),ISNUMBER(I378)), I377/I378, "")</f>
        <v/>
      </c>
      <c r="J376" s="35"/>
      <c r="K376" s="35" t="str">
        <f>IF(AND(ISNUMBER(K377),ISNUMBER(K378)), K377/K378, "")</f>
        <v/>
      </c>
      <c r="L376" s="35"/>
      <c r="M376" s="35" t="str">
        <f>IF(AND(ISNUMBER(M377),ISNUMBER(M378)), M377/M378, "")</f>
        <v/>
      </c>
      <c r="N376" s="35"/>
      <c r="O376" s="5" t="str">
        <f>IF(AND(ISNUMBER(O377),ISNUMBER(O378)), O377/O378, "")</f>
        <v/>
      </c>
      <c r="P376" s="35"/>
      <c r="Q376" s="35"/>
      <c r="R376" s="12"/>
      <c r="S376" s="12"/>
      <c r="T376" s="12"/>
      <c r="U376" s="12"/>
      <c r="X376" s="18"/>
      <c r="Y376" s="18"/>
      <c r="Z376" s="18"/>
      <c r="AA376" s="18"/>
      <c r="AB376" s="18"/>
      <c r="AC376" s="18"/>
      <c r="AD376" s="18"/>
    </row>
    <row r="377" spans="1:30" s="14" customFormat="1" ht="43.2" x14ac:dyDescent="0.3">
      <c r="A377" s="13"/>
      <c r="B377" s="13" t="s">
        <v>2774</v>
      </c>
      <c r="C377" s="13" t="s">
        <v>4795</v>
      </c>
      <c r="D377" s="13" t="s">
        <v>556</v>
      </c>
      <c r="E377" s="35"/>
      <c r="F377" s="35"/>
      <c r="G377" s="35"/>
      <c r="H377" s="35"/>
      <c r="I377" s="35"/>
      <c r="J377" s="35"/>
      <c r="K377" s="35"/>
      <c r="L377" s="35"/>
      <c r="M377" s="35"/>
      <c r="N377" s="35"/>
      <c r="O377" s="4"/>
      <c r="P377" s="35"/>
      <c r="Q377" s="35"/>
      <c r="R377" s="35"/>
      <c r="S377" s="12"/>
      <c r="T377" s="12"/>
      <c r="U377" s="12"/>
      <c r="X377" s="18"/>
      <c r="Y377" s="18"/>
      <c r="Z377" s="18"/>
      <c r="AA377" s="18"/>
      <c r="AB377" s="18"/>
      <c r="AC377" s="18"/>
      <c r="AD377" s="18"/>
    </row>
    <row r="378" spans="1:30" s="14" customFormat="1" x14ac:dyDescent="0.3">
      <c r="A378" s="13"/>
      <c r="B378" s="13" t="s">
        <v>2778</v>
      </c>
      <c r="C378" s="13" t="s">
        <v>4797</v>
      </c>
      <c r="D378" s="13" t="s">
        <v>556</v>
      </c>
      <c r="E378" s="35"/>
      <c r="F378" s="35"/>
      <c r="G378" s="35"/>
      <c r="H378" s="35"/>
      <c r="I378" s="35"/>
      <c r="J378" s="35"/>
      <c r="K378" s="35"/>
      <c r="L378" s="35"/>
      <c r="M378" s="35"/>
      <c r="N378" s="35"/>
      <c r="O378" s="4"/>
      <c r="P378" s="35"/>
      <c r="Q378" s="35"/>
      <c r="R378" s="35"/>
      <c r="S378" s="12"/>
      <c r="T378" s="12"/>
      <c r="U378" s="12"/>
      <c r="X378" s="18"/>
      <c r="Y378" s="18"/>
      <c r="Z378" s="18"/>
      <c r="AA378" s="18"/>
      <c r="AB378" s="18"/>
      <c r="AC378" s="18"/>
      <c r="AD378" s="18"/>
    </row>
    <row r="379" spans="1:30" s="14" customFormat="1" ht="28.8" x14ac:dyDescent="0.3">
      <c r="A379" s="11"/>
      <c r="B379" s="11" t="s">
        <v>2802</v>
      </c>
      <c r="C379" s="11" t="s">
        <v>2803</v>
      </c>
      <c r="D379" s="11" t="s">
        <v>556</v>
      </c>
      <c r="E379" s="3"/>
      <c r="F379" s="3"/>
      <c r="G379" s="35"/>
      <c r="H379" s="35"/>
      <c r="I379" s="35" t="str">
        <f>IF(AND(ISNUMBER(I380),ISNUMBER(I381)), I380/I381, "")</f>
        <v/>
      </c>
      <c r="J379" s="35"/>
      <c r="K379" s="35" t="str">
        <f>IF(AND(ISNUMBER(K380),ISNUMBER(K381)), K380/K381, "")</f>
        <v/>
      </c>
      <c r="L379" s="35"/>
      <c r="M379" s="35" t="str">
        <f>IF(AND(ISNUMBER(M380),ISNUMBER(M381)), M380/M381, "")</f>
        <v/>
      </c>
      <c r="N379" s="35"/>
      <c r="O379" s="5" t="str">
        <f>IF(AND(ISNUMBER(O380),ISNUMBER(O381)), O380/O381, "")</f>
        <v/>
      </c>
      <c r="P379" s="35"/>
      <c r="Q379" s="35"/>
      <c r="R379" s="12"/>
      <c r="S379" s="12"/>
      <c r="T379" s="12"/>
      <c r="U379" s="12"/>
      <c r="X379" s="18"/>
      <c r="Y379" s="18"/>
      <c r="Z379" s="18"/>
      <c r="AA379" s="18"/>
      <c r="AB379" s="18"/>
      <c r="AC379" s="18"/>
      <c r="AD379" s="18"/>
    </row>
    <row r="380" spans="1:30" s="14" customFormat="1" x14ac:dyDescent="0.3">
      <c r="A380" s="13"/>
      <c r="B380" s="13" t="s">
        <v>2812</v>
      </c>
      <c r="C380" s="13" t="s">
        <v>2813</v>
      </c>
      <c r="D380" s="13" t="s">
        <v>556</v>
      </c>
      <c r="E380" s="35"/>
      <c r="F380" s="35"/>
      <c r="G380" s="35"/>
      <c r="H380" s="35"/>
      <c r="I380" s="35"/>
      <c r="J380" s="35"/>
      <c r="K380" s="35"/>
      <c r="L380" s="35"/>
      <c r="M380" s="35"/>
      <c r="N380" s="35"/>
      <c r="O380" s="4"/>
      <c r="P380" s="35"/>
      <c r="Q380" s="35"/>
      <c r="R380" s="35"/>
      <c r="S380" s="12"/>
      <c r="T380" s="12"/>
      <c r="U380" s="12"/>
      <c r="X380" s="18"/>
      <c r="Y380" s="18"/>
      <c r="Z380" s="18"/>
      <c r="AA380" s="18"/>
      <c r="AB380" s="18"/>
      <c r="AC380" s="18"/>
      <c r="AD380" s="18"/>
    </row>
    <row r="381" spans="1:30" s="14" customFormat="1" x14ac:dyDescent="0.3">
      <c r="A381" s="13"/>
      <c r="B381" s="13" t="s">
        <v>2817</v>
      </c>
      <c r="C381" s="13" t="s">
        <v>2818</v>
      </c>
      <c r="D381" s="13" t="s">
        <v>556</v>
      </c>
      <c r="E381" s="35"/>
      <c r="F381" s="35"/>
      <c r="G381" s="35"/>
      <c r="H381" s="35"/>
      <c r="I381" s="35"/>
      <c r="J381" s="35"/>
      <c r="K381" s="35"/>
      <c r="L381" s="35"/>
      <c r="M381" s="35"/>
      <c r="N381" s="35"/>
      <c r="O381" s="4"/>
      <c r="P381" s="35"/>
      <c r="Q381" s="35"/>
      <c r="R381" s="35"/>
      <c r="S381" s="12"/>
      <c r="T381" s="12"/>
      <c r="U381" s="12"/>
      <c r="X381" s="18"/>
      <c r="Y381" s="18"/>
      <c r="Z381" s="18"/>
      <c r="AA381" s="18"/>
      <c r="AB381" s="18"/>
      <c r="AC381" s="18"/>
      <c r="AD381" s="18"/>
    </row>
    <row r="382" spans="1:30" s="14" customFormat="1" x14ac:dyDescent="0.3">
      <c r="A382" s="11"/>
      <c r="B382" s="11" t="s">
        <v>2969</v>
      </c>
      <c r="C382" s="11" t="s">
        <v>2970</v>
      </c>
      <c r="D382" s="11" t="s">
        <v>556</v>
      </c>
      <c r="E382" s="3"/>
      <c r="F382" s="3"/>
      <c r="G382" s="35"/>
      <c r="H382" s="35"/>
      <c r="I382" s="35" t="str">
        <f>IF(AND(ISNUMBER(I383),ISNUMBER(I384),ISNUMBER(I385)), I383/(I384*I385), "")</f>
        <v/>
      </c>
      <c r="J382" s="35"/>
      <c r="K382" s="35" t="str">
        <f>IF(AND(ISNUMBER(K383),ISNUMBER(K384),ISNUMBER(K385)), K383/(K384*K385), "")</f>
        <v/>
      </c>
      <c r="L382" s="35"/>
      <c r="M382" s="35" t="str">
        <f>IF(AND(ISNUMBER(M383),ISNUMBER(M384),ISNUMBER(M385)), M383/(M384*M385), "")</f>
        <v/>
      </c>
      <c r="N382" s="35"/>
      <c r="O382" s="5" t="str">
        <f>IF(AND(ISNUMBER(O383),ISNUMBER(O384),ISNUMBER(O385)), O383/(O384*O385), "")</f>
        <v/>
      </c>
      <c r="P382" s="35"/>
      <c r="Q382" s="35"/>
      <c r="R382" s="12"/>
      <c r="S382" s="12"/>
      <c r="T382" s="12"/>
      <c r="U382" s="12"/>
      <c r="X382" s="18"/>
      <c r="Y382" s="18"/>
      <c r="Z382" s="18"/>
      <c r="AA382" s="18"/>
      <c r="AB382" s="18"/>
      <c r="AC382" s="18"/>
      <c r="AD382" s="18"/>
    </row>
    <row r="383" spans="1:30" s="14" customFormat="1" x14ac:dyDescent="0.3">
      <c r="A383" s="13"/>
      <c r="B383" s="13" t="s">
        <v>2978</v>
      </c>
      <c r="C383" s="13" t="s">
        <v>2979</v>
      </c>
      <c r="D383" s="13" t="s">
        <v>556</v>
      </c>
      <c r="E383" s="35"/>
      <c r="F383" s="35"/>
      <c r="G383" s="35"/>
      <c r="H383" s="35"/>
      <c r="I383" s="35"/>
      <c r="J383" s="35"/>
      <c r="K383" s="35"/>
      <c r="L383" s="35"/>
      <c r="M383" s="35"/>
      <c r="N383" s="35"/>
      <c r="O383" s="4"/>
      <c r="P383" s="35"/>
      <c r="Q383" s="35"/>
      <c r="R383" s="35"/>
      <c r="S383" s="12"/>
      <c r="T383" s="12"/>
      <c r="U383" s="12"/>
      <c r="X383" s="18"/>
      <c r="Y383" s="18"/>
      <c r="Z383" s="18"/>
      <c r="AA383" s="18"/>
      <c r="AB383" s="18"/>
      <c r="AC383" s="18"/>
      <c r="AD383" s="18"/>
    </row>
    <row r="384" spans="1:30" s="14" customFormat="1" x14ac:dyDescent="0.3">
      <c r="A384" s="13"/>
      <c r="B384" s="13" t="s">
        <v>2982</v>
      </c>
      <c r="C384" s="13" t="s">
        <v>2983</v>
      </c>
      <c r="D384" s="13" t="s">
        <v>556</v>
      </c>
      <c r="E384" s="35"/>
      <c r="F384" s="35"/>
      <c r="G384" s="35"/>
      <c r="H384" s="35"/>
      <c r="I384" s="35"/>
      <c r="J384" s="35"/>
      <c r="K384" s="35"/>
      <c r="L384" s="35"/>
      <c r="M384" s="35"/>
      <c r="N384" s="35"/>
      <c r="O384" s="4"/>
      <c r="P384" s="35"/>
      <c r="Q384" s="35"/>
      <c r="R384" s="35"/>
      <c r="S384" s="12"/>
      <c r="T384" s="12"/>
      <c r="U384" s="12"/>
      <c r="X384" s="18"/>
      <c r="Y384" s="18"/>
      <c r="Z384" s="18"/>
      <c r="AA384" s="18"/>
      <c r="AB384" s="18"/>
      <c r="AC384" s="18"/>
      <c r="AD384" s="18"/>
    </row>
    <row r="385" spans="1:30" s="14" customFormat="1" x14ac:dyDescent="0.3">
      <c r="A385" s="13"/>
      <c r="B385" s="13" t="s">
        <v>2987</v>
      </c>
      <c r="C385" s="13" t="s">
        <v>2988</v>
      </c>
      <c r="D385" s="13" t="s">
        <v>556</v>
      </c>
      <c r="E385" s="35"/>
      <c r="F385" s="35"/>
      <c r="G385" s="35"/>
      <c r="H385" s="35"/>
      <c r="I385" s="35"/>
      <c r="J385" s="35"/>
      <c r="K385" s="35"/>
      <c r="L385" s="35"/>
      <c r="M385" s="35"/>
      <c r="N385" s="35"/>
      <c r="O385" s="4"/>
      <c r="P385" s="35"/>
      <c r="Q385" s="35"/>
      <c r="R385" s="35"/>
      <c r="S385" s="12"/>
      <c r="T385" s="12"/>
      <c r="U385" s="12"/>
      <c r="X385" s="18"/>
      <c r="Y385" s="18"/>
      <c r="Z385" s="18"/>
      <c r="AA385" s="18"/>
      <c r="AB385" s="18"/>
      <c r="AC385" s="18"/>
      <c r="AD385" s="18"/>
    </row>
    <row r="386" spans="1:30" s="14" customFormat="1" x14ac:dyDescent="0.3">
      <c r="A386" s="11"/>
      <c r="B386" s="11" t="s">
        <v>3070</v>
      </c>
      <c r="C386" s="11" t="s">
        <v>3071</v>
      </c>
      <c r="D386" s="11" t="s">
        <v>556</v>
      </c>
      <c r="E386" s="3"/>
      <c r="F386" s="3"/>
      <c r="G386" s="35"/>
      <c r="H386" s="35"/>
      <c r="I386" s="35" t="str">
        <f>IF(AND(ISNUMBER(I387),ISNUMBER(I388)), I387/I388, "")</f>
        <v/>
      </c>
      <c r="J386" s="35"/>
      <c r="K386" s="35" t="str">
        <f>IF(AND(ISNUMBER(K387),ISNUMBER(K388)), K387/K388, "")</f>
        <v/>
      </c>
      <c r="L386" s="35"/>
      <c r="M386" s="35" t="str">
        <f>IF(AND(ISNUMBER(M387),ISNUMBER(M388)), M387/M388, "")</f>
        <v/>
      </c>
      <c r="N386" s="35"/>
      <c r="O386" s="5" t="str">
        <f>IF(AND(ISNUMBER(O387),ISNUMBER(O388)), O387/O388, "")</f>
        <v/>
      </c>
      <c r="P386" s="35"/>
      <c r="Q386" s="35"/>
      <c r="R386" s="12"/>
      <c r="S386" s="12"/>
      <c r="T386" s="12"/>
      <c r="U386" s="12"/>
      <c r="X386" s="18"/>
      <c r="Y386" s="18"/>
      <c r="Z386" s="18"/>
      <c r="AA386" s="18"/>
      <c r="AB386" s="18"/>
      <c r="AC386" s="18"/>
      <c r="AD386" s="18"/>
    </row>
    <row r="387" spans="1:30" s="14" customFormat="1" x14ac:dyDescent="0.3">
      <c r="A387" s="13"/>
      <c r="B387" s="13" t="s">
        <v>3079</v>
      </c>
      <c r="C387" s="13" t="s">
        <v>3080</v>
      </c>
      <c r="D387" s="13" t="s">
        <v>556</v>
      </c>
      <c r="E387" s="35"/>
      <c r="F387" s="35"/>
      <c r="G387" s="35"/>
      <c r="H387" s="35"/>
      <c r="I387" s="35"/>
      <c r="J387" s="35"/>
      <c r="K387" s="35"/>
      <c r="L387" s="35"/>
      <c r="M387" s="35"/>
      <c r="N387" s="35"/>
      <c r="O387" s="4"/>
      <c r="P387" s="35"/>
      <c r="Q387" s="35"/>
      <c r="R387" s="35"/>
      <c r="S387" s="12"/>
      <c r="T387" s="12"/>
      <c r="U387" s="12"/>
      <c r="X387" s="18"/>
      <c r="Y387" s="18"/>
      <c r="Z387" s="18"/>
      <c r="AA387" s="18"/>
      <c r="AB387" s="18"/>
      <c r="AC387" s="18"/>
      <c r="AD387" s="18"/>
    </row>
    <row r="388" spans="1:30" s="14" customFormat="1" x14ac:dyDescent="0.3">
      <c r="A388" s="13"/>
      <c r="B388" s="13" t="s">
        <v>3083</v>
      </c>
      <c r="C388" s="13" t="s">
        <v>3084</v>
      </c>
      <c r="D388" s="13" t="s">
        <v>556</v>
      </c>
      <c r="E388" s="35"/>
      <c r="F388" s="35"/>
      <c r="G388" s="35"/>
      <c r="H388" s="35"/>
      <c r="I388" s="35"/>
      <c r="J388" s="35"/>
      <c r="K388" s="35"/>
      <c r="L388" s="35"/>
      <c r="M388" s="35"/>
      <c r="N388" s="35"/>
      <c r="O388" s="4"/>
      <c r="P388" s="35"/>
      <c r="Q388" s="35"/>
      <c r="R388" s="35"/>
      <c r="S388" s="12"/>
      <c r="T388" s="12"/>
      <c r="U388" s="12"/>
      <c r="X388" s="18"/>
      <c r="Y388" s="18"/>
      <c r="Z388" s="18"/>
      <c r="AA388" s="18"/>
      <c r="AB388" s="18"/>
      <c r="AC388" s="18"/>
      <c r="AD388" s="18"/>
    </row>
    <row r="389" spans="1:30" s="14" customFormat="1" ht="28.8" x14ac:dyDescent="0.3">
      <c r="A389" s="11"/>
      <c r="B389" s="11" t="s">
        <v>3163</v>
      </c>
      <c r="C389" s="11" t="s">
        <v>3164</v>
      </c>
      <c r="D389" s="11" t="s">
        <v>556</v>
      </c>
      <c r="E389" s="3"/>
      <c r="F389" s="3"/>
      <c r="G389" s="35"/>
      <c r="H389" s="35"/>
      <c r="I389" s="35" t="str">
        <f>IF(AND(ISNUMBER(I390),ISNUMBER(I391),ISNUMBER(I392)), I390/(I391-I392), "")</f>
        <v/>
      </c>
      <c r="J389" s="35"/>
      <c r="K389" s="35" t="str">
        <f>IF(AND(ISNUMBER(K390),ISNUMBER(K391),ISNUMBER(K392)), K390/(K391-K392), "")</f>
        <v/>
      </c>
      <c r="L389" s="35"/>
      <c r="M389" s="35" t="str">
        <f>IF(AND(ISNUMBER(M390),ISNUMBER(M391),ISNUMBER(M392)), M390/(M391-M392), "")</f>
        <v/>
      </c>
      <c r="N389" s="35"/>
      <c r="O389" s="5" t="str">
        <f>IF(AND(ISNUMBER(O390),ISNUMBER(O391),ISNUMBER(O392)), O390/(O391-O392), "")</f>
        <v/>
      </c>
      <c r="P389" s="35"/>
      <c r="Q389" s="35"/>
      <c r="R389" s="12"/>
      <c r="S389" s="12"/>
      <c r="T389" s="12"/>
      <c r="U389" s="12"/>
      <c r="X389" s="18"/>
      <c r="Y389" s="18"/>
      <c r="Z389" s="18"/>
      <c r="AA389" s="18"/>
      <c r="AB389" s="18"/>
      <c r="AC389" s="18"/>
      <c r="AD389" s="18"/>
    </row>
    <row r="390" spans="1:30" s="14" customFormat="1" ht="28.8" x14ac:dyDescent="0.3">
      <c r="A390" s="13"/>
      <c r="B390" s="13" t="s">
        <v>3171</v>
      </c>
      <c r="C390" s="13" t="s">
        <v>3172</v>
      </c>
      <c r="D390" s="13" t="s">
        <v>556</v>
      </c>
      <c r="E390" s="35"/>
      <c r="F390" s="35"/>
      <c r="G390" s="35"/>
      <c r="H390" s="35"/>
      <c r="I390" s="35"/>
      <c r="J390" s="35"/>
      <c r="K390" s="35"/>
      <c r="L390" s="35"/>
      <c r="M390" s="35"/>
      <c r="N390" s="35"/>
      <c r="O390" s="4"/>
      <c r="P390" s="35"/>
      <c r="Q390" s="35"/>
      <c r="R390" s="35"/>
      <c r="S390" s="12"/>
      <c r="T390" s="12"/>
      <c r="U390" s="12"/>
      <c r="X390" s="18"/>
      <c r="Y390" s="18"/>
      <c r="Z390" s="18"/>
      <c r="AA390" s="18"/>
      <c r="AB390" s="18"/>
      <c r="AC390" s="18"/>
      <c r="AD390" s="18"/>
    </row>
    <row r="391" spans="1:30" s="14" customFormat="1" x14ac:dyDescent="0.3">
      <c r="A391" s="13"/>
      <c r="B391" s="13" t="s">
        <v>3175</v>
      </c>
      <c r="C391" s="13" t="s">
        <v>3176</v>
      </c>
      <c r="D391" s="13" t="s">
        <v>556</v>
      </c>
      <c r="E391" s="35"/>
      <c r="F391" s="35"/>
      <c r="G391" s="35"/>
      <c r="H391" s="35"/>
      <c r="I391" s="35"/>
      <c r="J391" s="35"/>
      <c r="K391" s="35"/>
      <c r="L391" s="35"/>
      <c r="M391" s="35"/>
      <c r="N391" s="35"/>
      <c r="O391" s="4"/>
      <c r="P391" s="35"/>
      <c r="Q391" s="35"/>
      <c r="R391" s="35"/>
      <c r="S391" s="12"/>
      <c r="T391" s="12"/>
      <c r="U391" s="12"/>
      <c r="X391" s="18"/>
      <c r="Y391" s="18"/>
      <c r="Z391" s="18"/>
      <c r="AA391" s="18"/>
      <c r="AB391" s="18"/>
      <c r="AC391" s="18"/>
      <c r="AD391" s="18"/>
    </row>
    <row r="392" spans="1:30" s="14" customFormat="1" x14ac:dyDescent="0.3">
      <c r="A392" s="13"/>
      <c r="B392" s="13" t="s">
        <v>3178</v>
      </c>
      <c r="C392" s="13" t="s">
        <v>3179</v>
      </c>
      <c r="D392" s="13" t="s">
        <v>556</v>
      </c>
      <c r="E392" s="35"/>
      <c r="F392" s="35"/>
      <c r="G392" s="35"/>
      <c r="H392" s="35"/>
      <c r="I392" s="35"/>
      <c r="J392" s="35"/>
      <c r="K392" s="35"/>
      <c r="L392" s="35"/>
      <c r="M392" s="35"/>
      <c r="N392" s="35"/>
      <c r="O392" s="4"/>
      <c r="P392" s="35"/>
      <c r="Q392" s="35"/>
      <c r="R392" s="35"/>
      <c r="S392" s="12"/>
      <c r="T392" s="12"/>
      <c r="U392" s="12"/>
      <c r="X392" s="18"/>
      <c r="Y392" s="18"/>
      <c r="Z392" s="18"/>
      <c r="AA392" s="18"/>
      <c r="AB392" s="18"/>
      <c r="AC392" s="18"/>
      <c r="AD392" s="18"/>
    </row>
    <row r="393" spans="1:30" s="14" customFormat="1" x14ac:dyDescent="0.3">
      <c r="A393" s="11"/>
      <c r="B393" s="11" t="s">
        <v>3181</v>
      </c>
      <c r="C393" s="11" t="s">
        <v>3182</v>
      </c>
      <c r="D393" s="11" t="s">
        <v>556</v>
      </c>
      <c r="E393" s="3"/>
      <c r="F393" s="3"/>
      <c r="G393" s="35"/>
      <c r="H393" s="35"/>
      <c r="I393" s="35" t="str">
        <f>IF(AND(ISNUMBER(I394),ISNUMBER(I395)), (I394-I395)/I394, "")</f>
        <v/>
      </c>
      <c r="J393" s="35"/>
      <c r="K393" s="35" t="str">
        <f>IF(AND(ISNUMBER(K394),ISNUMBER(K395)), (K394-K395)/K394, "")</f>
        <v/>
      </c>
      <c r="L393" s="35"/>
      <c r="M393" s="35" t="str">
        <f>IF(AND(ISNUMBER(M394),ISNUMBER(M395)), (M394-M395)/M394, "")</f>
        <v/>
      </c>
      <c r="N393" s="35"/>
      <c r="O393" s="5" t="str">
        <f>IF(AND(ISNUMBER(O394),ISNUMBER(O395)), (O394-O395)/O394, "")</f>
        <v/>
      </c>
      <c r="P393" s="35"/>
      <c r="Q393" s="35"/>
      <c r="R393" s="12"/>
      <c r="S393" s="12"/>
      <c r="T393" s="12"/>
      <c r="U393" s="12"/>
      <c r="X393" s="18"/>
      <c r="Y393" s="18"/>
      <c r="Z393" s="18"/>
      <c r="AA393" s="18"/>
      <c r="AB393" s="18"/>
      <c r="AC393" s="18"/>
      <c r="AD393" s="18"/>
    </row>
    <row r="394" spans="1:30" s="14" customFormat="1" x14ac:dyDescent="0.3">
      <c r="A394" s="13"/>
      <c r="B394" s="13" t="s">
        <v>3189</v>
      </c>
      <c r="C394" s="13" t="s">
        <v>3190</v>
      </c>
      <c r="D394" s="13" t="s">
        <v>556</v>
      </c>
      <c r="E394" s="35"/>
      <c r="F394" s="35"/>
      <c r="G394" s="35"/>
      <c r="H394" s="35"/>
      <c r="I394" s="35"/>
      <c r="J394" s="35"/>
      <c r="K394" s="35"/>
      <c r="L394" s="35"/>
      <c r="M394" s="35"/>
      <c r="N394" s="35"/>
      <c r="O394" s="4"/>
      <c r="P394" s="35"/>
      <c r="Q394" s="35"/>
      <c r="R394" s="35"/>
      <c r="S394" s="12"/>
      <c r="T394" s="12"/>
      <c r="U394" s="12"/>
      <c r="X394" s="18"/>
      <c r="Y394" s="18"/>
      <c r="Z394" s="18"/>
      <c r="AA394" s="18"/>
      <c r="AB394" s="18"/>
      <c r="AC394" s="18"/>
      <c r="AD394" s="18"/>
    </row>
    <row r="395" spans="1:30" s="14" customFormat="1" x14ac:dyDescent="0.3">
      <c r="A395" s="13"/>
      <c r="B395" s="13" t="s">
        <v>3193</v>
      </c>
      <c r="C395" s="13" t="s">
        <v>3194</v>
      </c>
      <c r="D395" s="13" t="s">
        <v>556</v>
      </c>
      <c r="E395" s="35"/>
      <c r="F395" s="35"/>
      <c r="G395" s="35"/>
      <c r="H395" s="35"/>
      <c r="I395" s="35"/>
      <c r="J395" s="35"/>
      <c r="K395" s="35"/>
      <c r="L395" s="35"/>
      <c r="M395" s="35"/>
      <c r="N395" s="35"/>
      <c r="O395" s="4"/>
      <c r="P395" s="35"/>
      <c r="Q395" s="35"/>
      <c r="R395" s="35"/>
      <c r="S395" s="12"/>
      <c r="T395" s="12"/>
      <c r="U395" s="12"/>
      <c r="X395" s="18"/>
      <c r="Y395" s="18"/>
      <c r="Z395" s="18"/>
      <c r="AA395" s="18"/>
      <c r="AB395" s="18"/>
      <c r="AC395" s="18"/>
      <c r="AD395" s="18"/>
    </row>
    <row r="396" spans="1:30" s="14" customFormat="1" x14ac:dyDescent="0.3">
      <c r="A396" s="11"/>
      <c r="B396" s="11" t="s">
        <v>3226</v>
      </c>
      <c r="C396" s="11" t="s">
        <v>3227</v>
      </c>
      <c r="D396" s="11" t="s">
        <v>556</v>
      </c>
      <c r="E396" s="3"/>
      <c r="F396" s="3"/>
      <c r="G396" s="35"/>
      <c r="H396" s="35"/>
      <c r="I396" s="35" t="str">
        <f>IF(AND(ISNUMBER(I397),ISNUMBER(I398)), (I397-I398)/I398, "")</f>
        <v/>
      </c>
      <c r="J396" s="35"/>
      <c r="K396" s="35" t="str">
        <f>IF(AND(ISNUMBER(K397),ISNUMBER(K398)), (K397-K398)/K398, "")</f>
        <v/>
      </c>
      <c r="L396" s="35"/>
      <c r="M396" s="35" t="str">
        <f>IF(AND(ISNUMBER(M397),ISNUMBER(M398)), (M397-M398)/M398, "")</f>
        <v/>
      </c>
      <c r="N396" s="35"/>
      <c r="O396" s="5" t="str">
        <f>IF(AND(ISNUMBER(O397),ISNUMBER(O398)), (O397-O398)/O398, "")</f>
        <v/>
      </c>
      <c r="P396" s="35"/>
      <c r="Q396" s="35"/>
      <c r="R396" s="12"/>
      <c r="S396" s="12"/>
      <c r="T396" s="12"/>
      <c r="U396" s="12"/>
      <c r="X396" s="18"/>
      <c r="Y396" s="18"/>
      <c r="Z396" s="18"/>
      <c r="AA396" s="18"/>
      <c r="AB396" s="18"/>
      <c r="AC396" s="18"/>
      <c r="AD396" s="18"/>
    </row>
    <row r="397" spans="1:30" s="14" customFormat="1" x14ac:dyDescent="0.3">
      <c r="A397" s="13"/>
      <c r="B397" s="13" t="s">
        <v>3234</v>
      </c>
      <c r="C397" s="13" t="s">
        <v>3235</v>
      </c>
      <c r="D397" s="13" t="s">
        <v>556</v>
      </c>
      <c r="E397" s="35"/>
      <c r="F397" s="35"/>
      <c r="G397" s="35"/>
      <c r="H397" s="35"/>
      <c r="I397" s="35"/>
      <c r="J397" s="35"/>
      <c r="K397" s="35"/>
      <c r="L397" s="35"/>
      <c r="M397" s="35"/>
      <c r="N397" s="35"/>
      <c r="O397" s="4"/>
      <c r="P397" s="35"/>
      <c r="Q397" s="35"/>
      <c r="R397" s="35"/>
      <c r="S397" s="12"/>
      <c r="T397" s="12"/>
      <c r="U397" s="12"/>
      <c r="X397" s="18"/>
      <c r="Y397" s="18"/>
      <c r="Z397" s="18"/>
      <c r="AA397" s="18"/>
      <c r="AB397" s="18"/>
      <c r="AC397" s="18"/>
      <c r="AD397" s="18"/>
    </row>
    <row r="398" spans="1:30" s="14" customFormat="1" x14ac:dyDescent="0.3">
      <c r="A398" s="13"/>
      <c r="B398" s="13" t="s">
        <v>3237</v>
      </c>
      <c r="C398" s="13" t="s">
        <v>3238</v>
      </c>
      <c r="D398" s="13" t="s">
        <v>556</v>
      </c>
      <c r="E398" s="35"/>
      <c r="F398" s="35"/>
      <c r="G398" s="35"/>
      <c r="H398" s="35"/>
      <c r="I398" s="35"/>
      <c r="J398" s="35"/>
      <c r="K398" s="35"/>
      <c r="L398" s="35"/>
      <c r="M398" s="35"/>
      <c r="N398" s="35"/>
      <c r="O398" s="4"/>
      <c r="P398" s="35"/>
      <c r="Q398" s="35"/>
      <c r="R398" s="35"/>
      <c r="S398" s="12"/>
      <c r="T398" s="12"/>
      <c r="U398" s="12"/>
      <c r="X398" s="18"/>
      <c r="Y398" s="18"/>
      <c r="Z398" s="18"/>
      <c r="AA398" s="18"/>
      <c r="AB398" s="18"/>
      <c r="AC398" s="18"/>
      <c r="AD398" s="18"/>
    </row>
    <row r="399" spans="1:30" s="14" customFormat="1" x14ac:dyDescent="0.3">
      <c r="A399" s="11"/>
      <c r="B399" s="11" t="s">
        <v>3295</v>
      </c>
      <c r="C399" s="11" t="s">
        <v>3296</v>
      </c>
      <c r="D399" s="11" t="s">
        <v>556</v>
      </c>
      <c r="E399" s="3"/>
      <c r="F399" s="3"/>
      <c r="G399" s="35"/>
      <c r="H399" s="35"/>
      <c r="I399" s="35" t="str">
        <f>IF(AND(ISNUMBER(I400),ISNUMBER(I401),ISNUMBER(I402),ISNUMBER(I403),ISNUMBER(I404),ISNUMBER(I405)), (I400+I401+I402-I403-I404-I405)/(I400+I401+I402), "")</f>
        <v/>
      </c>
      <c r="J399" s="35"/>
      <c r="K399" s="35" t="str">
        <f>IF(AND(ISNUMBER(K400),ISNUMBER(K401),ISNUMBER(K402),ISNUMBER(K403),ISNUMBER(K404),ISNUMBER(K405)), (K400+K401+K402-K403-K404-K405)/(K400+K401+K402), "")</f>
        <v/>
      </c>
      <c r="L399" s="35"/>
      <c r="M399" s="35" t="str">
        <f>IF(AND(ISNUMBER(M400),ISNUMBER(M401),ISNUMBER(M402),ISNUMBER(M403),ISNUMBER(M404),ISNUMBER(M405)), (M400+M401+M402-M403-M404-M405)/(M400+M401+M402), "")</f>
        <v/>
      </c>
      <c r="N399" s="35"/>
      <c r="O399" s="5" t="str">
        <f>IF(AND(ISNUMBER(O400),ISNUMBER(O401),ISNUMBER(O402),ISNUMBER(O403),ISNUMBER(O404),ISNUMBER(O405)), (O400+O401+O402-O403-O404-O405)/(O400+O401+O402), "")</f>
        <v/>
      </c>
      <c r="P399" s="35"/>
      <c r="Q399" s="35"/>
      <c r="R399" s="12"/>
      <c r="S399" s="12"/>
      <c r="T399" s="12"/>
      <c r="U399" s="12"/>
      <c r="X399" s="18"/>
      <c r="Y399" s="18"/>
      <c r="Z399" s="18"/>
      <c r="AA399" s="18"/>
      <c r="AB399" s="18"/>
      <c r="AC399" s="18"/>
      <c r="AD399" s="18"/>
    </row>
    <row r="400" spans="1:30" s="14" customFormat="1" x14ac:dyDescent="0.3">
      <c r="A400" s="13"/>
      <c r="B400" s="13" t="s">
        <v>3302</v>
      </c>
      <c r="C400" s="13" t="s">
        <v>3303</v>
      </c>
      <c r="D400" s="13" t="s">
        <v>556</v>
      </c>
      <c r="E400" s="35"/>
      <c r="F400" s="35"/>
      <c r="G400" s="35"/>
      <c r="H400" s="35"/>
      <c r="I400" s="35"/>
      <c r="J400" s="35"/>
      <c r="K400" s="35"/>
      <c r="L400" s="35"/>
      <c r="M400" s="35"/>
      <c r="N400" s="35"/>
      <c r="O400" s="4"/>
      <c r="P400" s="35"/>
      <c r="Q400" s="35"/>
      <c r="R400" s="35"/>
      <c r="S400" s="12"/>
      <c r="T400" s="12"/>
      <c r="U400" s="12"/>
      <c r="X400" s="18"/>
      <c r="Y400" s="18"/>
      <c r="Z400" s="18"/>
      <c r="AA400" s="18"/>
      <c r="AB400" s="18"/>
      <c r="AC400" s="18"/>
      <c r="AD400" s="18"/>
    </row>
    <row r="401" spans="1:30" s="14" customFormat="1" x14ac:dyDescent="0.3">
      <c r="A401" s="13"/>
      <c r="B401" s="13" t="s">
        <v>3306</v>
      </c>
      <c r="C401" s="13" t="s">
        <v>3307</v>
      </c>
      <c r="D401" s="13" t="s">
        <v>556</v>
      </c>
      <c r="E401" s="35"/>
      <c r="F401" s="35"/>
      <c r="G401" s="35"/>
      <c r="H401" s="35"/>
      <c r="I401" s="35"/>
      <c r="J401" s="35"/>
      <c r="K401" s="35"/>
      <c r="L401" s="35"/>
      <c r="M401" s="35"/>
      <c r="N401" s="35"/>
      <c r="O401" s="4"/>
      <c r="P401" s="35"/>
      <c r="Q401" s="35"/>
      <c r="R401" s="35"/>
      <c r="S401" s="12"/>
      <c r="T401" s="12"/>
      <c r="U401" s="12"/>
      <c r="X401" s="18"/>
      <c r="Y401" s="18"/>
      <c r="Z401" s="18"/>
      <c r="AA401" s="18"/>
      <c r="AB401" s="18"/>
      <c r="AC401" s="18"/>
      <c r="AD401" s="18"/>
    </row>
    <row r="402" spans="1:30" s="14" customFormat="1" x14ac:dyDescent="0.3">
      <c r="A402" s="13"/>
      <c r="B402" s="13" t="s">
        <v>3310</v>
      </c>
      <c r="C402" s="13" t="s">
        <v>3311</v>
      </c>
      <c r="D402" s="13" t="s">
        <v>556</v>
      </c>
      <c r="E402" s="35"/>
      <c r="F402" s="35"/>
      <c r="G402" s="35"/>
      <c r="H402" s="35"/>
      <c r="I402" s="35"/>
      <c r="J402" s="35"/>
      <c r="K402" s="35"/>
      <c r="L402" s="35"/>
      <c r="M402" s="35"/>
      <c r="N402" s="35"/>
      <c r="O402" s="4"/>
      <c r="P402" s="35"/>
      <c r="Q402" s="35"/>
      <c r="R402" s="35"/>
      <c r="S402" s="12"/>
      <c r="T402" s="12"/>
      <c r="U402" s="12"/>
      <c r="X402" s="18"/>
      <c r="Y402" s="18"/>
      <c r="Z402" s="18"/>
      <c r="AA402" s="18"/>
      <c r="AB402" s="18"/>
      <c r="AC402" s="18"/>
      <c r="AD402" s="18"/>
    </row>
    <row r="403" spans="1:30" s="14" customFormat="1" x14ac:dyDescent="0.3">
      <c r="A403" s="13"/>
      <c r="B403" s="13" t="s">
        <v>3313</v>
      </c>
      <c r="C403" s="13" t="s">
        <v>3314</v>
      </c>
      <c r="D403" s="13" t="s">
        <v>556</v>
      </c>
      <c r="E403" s="35"/>
      <c r="F403" s="35"/>
      <c r="G403" s="35"/>
      <c r="H403" s="35"/>
      <c r="I403" s="35"/>
      <c r="J403" s="35"/>
      <c r="K403" s="35"/>
      <c r="L403" s="35"/>
      <c r="M403" s="35"/>
      <c r="N403" s="35"/>
      <c r="O403" s="4"/>
      <c r="P403" s="35"/>
      <c r="Q403" s="35"/>
      <c r="R403" s="35"/>
      <c r="S403" s="12"/>
      <c r="T403" s="12"/>
      <c r="U403" s="12"/>
      <c r="X403" s="18"/>
      <c r="Y403" s="18"/>
      <c r="Z403" s="18"/>
      <c r="AA403" s="18"/>
      <c r="AB403" s="18"/>
      <c r="AC403" s="18"/>
      <c r="AD403" s="18"/>
    </row>
    <row r="404" spans="1:30" s="14" customFormat="1" x14ac:dyDescent="0.3">
      <c r="A404" s="13"/>
      <c r="B404" s="13" t="s">
        <v>3316</v>
      </c>
      <c r="C404" s="13" t="s">
        <v>3317</v>
      </c>
      <c r="D404" s="13" t="s">
        <v>556</v>
      </c>
      <c r="E404" s="35"/>
      <c r="F404" s="35"/>
      <c r="G404" s="35"/>
      <c r="H404" s="35"/>
      <c r="I404" s="35"/>
      <c r="J404" s="35"/>
      <c r="K404" s="35"/>
      <c r="L404" s="35"/>
      <c r="M404" s="35"/>
      <c r="N404" s="35"/>
      <c r="O404" s="4"/>
      <c r="P404" s="35"/>
      <c r="Q404" s="35"/>
      <c r="R404" s="35"/>
      <c r="S404" s="12"/>
      <c r="T404" s="12"/>
      <c r="U404" s="12"/>
      <c r="X404" s="18"/>
      <c r="Y404" s="18"/>
      <c r="Z404" s="18"/>
      <c r="AA404" s="18"/>
      <c r="AB404" s="18"/>
      <c r="AC404" s="18"/>
      <c r="AD404" s="18"/>
    </row>
    <row r="405" spans="1:30" s="14" customFormat="1" x14ac:dyDescent="0.3">
      <c r="A405" s="13"/>
      <c r="B405" s="13" t="s">
        <v>3319</v>
      </c>
      <c r="C405" s="13" t="s">
        <v>3320</v>
      </c>
      <c r="D405" s="13" t="s">
        <v>556</v>
      </c>
      <c r="E405" s="35"/>
      <c r="F405" s="35"/>
      <c r="G405" s="35"/>
      <c r="H405" s="35"/>
      <c r="I405" s="35"/>
      <c r="J405" s="35"/>
      <c r="K405" s="35"/>
      <c r="L405" s="35"/>
      <c r="M405" s="35"/>
      <c r="N405" s="35"/>
      <c r="O405" s="4"/>
      <c r="P405" s="35"/>
      <c r="Q405" s="35"/>
      <c r="R405" s="35"/>
      <c r="S405" s="12"/>
      <c r="T405" s="12"/>
      <c r="U405" s="12"/>
      <c r="X405" s="18"/>
      <c r="Y405" s="18"/>
      <c r="Z405" s="18"/>
      <c r="AA405" s="18"/>
      <c r="AB405" s="18"/>
      <c r="AC405" s="18"/>
      <c r="AD405" s="18"/>
    </row>
    <row r="406" spans="1:30" s="14" customFormat="1" x14ac:dyDescent="0.3">
      <c r="A406" s="11"/>
      <c r="B406" s="11" t="s">
        <v>3339</v>
      </c>
      <c r="C406" s="11" t="s">
        <v>3340</v>
      </c>
      <c r="D406" s="11" t="s">
        <v>556</v>
      </c>
      <c r="E406" s="3"/>
      <c r="F406" s="3"/>
      <c r="G406" s="35"/>
      <c r="H406" s="35"/>
      <c r="I406" s="35" t="str">
        <f>IF(AND(ISNUMBER(I407),ISNUMBER(I408),ISNUMBER(I409)), (I407+I408)/I409, "")</f>
        <v/>
      </c>
      <c r="J406" s="35"/>
      <c r="K406" s="35" t="str">
        <f>IF(AND(ISNUMBER(K407),ISNUMBER(K408),ISNUMBER(K409)), (K407+K408)/K409, "")</f>
        <v/>
      </c>
      <c r="L406" s="35"/>
      <c r="M406" s="35" t="str">
        <f>IF(AND(ISNUMBER(M407),ISNUMBER(M408),ISNUMBER(M409)), (M407+M408)/M409, "")</f>
        <v/>
      </c>
      <c r="N406" s="35"/>
      <c r="O406" s="5" t="str">
        <f>IF(AND(ISNUMBER(O407),ISNUMBER(O408),ISNUMBER(O409)), (O407+O408)/O409, "")</f>
        <v/>
      </c>
      <c r="P406" s="35"/>
      <c r="Q406" s="35"/>
      <c r="R406" s="12"/>
      <c r="S406" s="12"/>
      <c r="T406" s="12"/>
      <c r="U406" s="12"/>
      <c r="X406" s="18"/>
      <c r="Y406" s="18"/>
      <c r="Z406" s="18"/>
      <c r="AA406" s="18"/>
      <c r="AB406" s="18"/>
      <c r="AC406" s="18"/>
      <c r="AD406" s="18"/>
    </row>
    <row r="407" spans="1:30" s="14" customFormat="1" x14ac:dyDescent="0.3">
      <c r="A407" s="13"/>
      <c r="B407" s="13" t="s">
        <v>3345</v>
      </c>
      <c r="C407" s="13" t="s">
        <v>3346</v>
      </c>
      <c r="D407" s="13" t="s">
        <v>556</v>
      </c>
      <c r="E407" s="35"/>
      <c r="F407" s="35"/>
      <c r="G407" s="35"/>
      <c r="H407" s="35"/>
      <c r="I407" s="35"/>
      <c r="J407" s="35"/>
      <c r="K407" s="35"/>
      <c r="L407" s="35"/>
      <c r="M407" s="35"/>
      <c r="N407" s="35"/>
      <c r="O407" s="4"/>
      <c r="P407" s="35"/>
      <c r="Q407" s="35"/>
      <c r="R407" s="35"/>
      <c r="S407" s="12"/>
      <c r="T407" s="12"/>
      <c r="U407" s="12"/>
      <c r="X407" s="18"/>
      <c r="Y407" s="18"/>
      <c r="Z407" s="18"/>
      <c r="AA407" s="18"/>
      <c r="AB407" s="18"/>
      <c r="AC407" s="18"/>
      <c r="AD407" s="18"/>
    </row>
    <row r="408" spans="1:30" s="14" customFormat="1" x14ac:dyDescent="0.3">
      <c r="A408" s="13"/>
      <c r="B408" s="13" t="s">
        <v>3348</v>
      </c>
      <c r="C408" s="13" t="s">
        <v>3349</v>
      </c>
      <c r="D408" s="13" t="s">
        <v>556</v>
      </c>
      <c r="E408" s="35"/>
      <c r="F408" s="35"/>
      <c r="G408" s="35"/>
      <c r="H408" s="35"/>
      <c r="I408" s="35"/>
      <c r="J408" s="35"/>
      <c r="K408" s="35"/>
      <c r="L408" s="35"/>
      <c r="M408" s="35"/>
      <c r="N408" s="35"/>
      <c r="O408" s="4"/>
      <c r="P408" s="35"/>
      <c r="Q408" s="35"/>
      <c r="R408" s="35"/>
      <c r="S408" s="12"/>
      <c r="T408" s="12"/>
      <c r="U408" s="12"/>
      <c r="X408" s="18"/>
      <c r="Y408" s="18"/>
      <c r="Z408" s="18"/>
      <c r="AA408" s="18"/>
      <c r="AB408" s="18"/>
      <c r="AC408" s="18"/>
      <c r="AD408" s="18"/>
    </row>
    <row r="409" spans="1:30" s="14" customFormat="1" x14ac:dyDescent="0.3">
      <c r="A409" s="13"/>
      <c r="B409" s="13" t="s">
        <v>3351</v>
      </c>
      <c r="C409" s="13" t="s">
        <v>3352</v>
      </c>
      <c r="D409" s="13" t="s">
        <v>556</v>
      </c>
      <c r="E409" s="35"/>
      <c r="F409" s="35"/>
      <c r="G409" s="35"/>
      <c r="H409" s="35"/>
      <c r="I409" s="35"/>
      <c r="J409" s="35"/>
      <c r="K409" s="35"/>
      <c r="L409" s="35"/>
      <c r="M409" s="35"/>
      <c r="N409" s="35"/>
      <c r="O409" s="4"/>
      <c r="P409" s="35"/>
      <c r="Q409" s="35"/>
      <c r="R409" s="35"/>
      <c r="S409" s="12"/>
      <c r="T409" s="12"/>
      <c r="U409" s="12"/>
      <c r="X409" s="18"/>
      <c r="Y409" s="18"/>
      <c r="Z409" s="18"/>
      <c r="AA409" s="18"/>
      <c r="AB409" s="18"/>
      <c r="AC409" s="18"/>
      <c r="AD409" s="18"/>
    </row>
    <row r="410" spans="1:30" s="14" customFormat="1" x14ac:dyDescent="0.3">
      <c r="A410" s="11"/>
      <c r="B410" s="11" t="s">
        <v>3354</v>
      </c>
      <c r="C410" s="11" t="s">
        <v>3355</v>
      </c>
      <c r="D410" s="11" t="s">
        <v>556</v>
      </c>
      <c r="E410" s="3"/>
      <c r="F410" s="3"/>
      <c r="G410" s="35"/>
      <c r="H410" s="35"/>
      <c r="I410" s="35" t="str">
        <f>IF(AND(ISNUMBER(I411),ISNUMBER(I412)), I411/I412, "")</f>
        <v/>
      </c>
      <c r="J410" s="35"/>
      <c r="K410" s="35" t="str">
        <f>IF(AND(ISNUMBER(K411),ISNUMBER(K412)), K411/K412, "")</f>
        <v/>
      </c>
      <c r="L410" s="35"/>
      <c r="M410" s="35" t="str">
        <f>IF(AND(ISNUMBER(M411),ISNUMBER(M412)), M411/M412, "")</f>
        <v/>
      </c>
      <c r="N410" s="35"/>
      <c r="O410" s="5" t="str">
        <f>IF(AND(ISNUMBER(O411),ISNUMBER(O412)), O411/O412, "")</f>
        <v/>
      </c>
      <c r="P410" s="35"/>
      <c r="Q410" s="35"/>
      <c r="R410" s="12"/>
      <c r="S410" s="12"/>
      <c r="T410" s="12"/>
      <c r="U410" s="12"/>
      <c r="X410" s="18"/>
      <c r="Y410" s="18"/>
      <c r="Z410" s="18"/>
      <c r="AA410" s="18"/>
      <c r="AB410" s="18"/>
      <c r="AC410" s="18"/>
      <c r="AD410" s="18"/>
    </row>
    <row r="411" spans="1:30" s="14" customFormat="1" x14ac:dyDescent="0.3">
      <c r="A411" s="13"/>
      <c r="B411" s="13" t="s">
        <v>3360</v>
      </c>
      <c r="C411" s="13" t="s">
        <v>3361</v>
      </c>
      <c r="D411" s="13" t="s">
        <v>556</v>
      </c>
      <c r="E411" s="35"/>
      <c r="F411" s="35"/>
      <c r="G411" s="35"/>
      <c r="H411" s="35"/>
      <c r="I411" s="35"/>
      <c r="J411" s="35"/>
      <c r="K411" s="35"/>
      <c r="L411" s="35"/>
      <c r="M411" s="35"/>
      <c r="N411" s="35"/>
      <c r="O411" s="4"/>
      <c r="P411" s="35"/>
      <c r="Q411" s="35"/>
      <c r="R411" s="35"/>
      <c r="S411" s="12"/>
      <c r="T411" s="12"/>
      <c r="U411" s="12"/>
      <c r="X411" s="18"/>
      <c r="Y411" s="18"/>
      <c r="Z411" s="18"/>
      <c r="AA411" s="18"/>
      <c r="AB411" s="18"/>
      <c r="AC411" s="18"/>
      <c r="AD411" s="18"/>
    </row>
    <row r="412" spans="1:30" s="14" customFormat="1" x14ac:dyDescent="0.3">
      <c r="A412" s="13"/>
      <c r="B412" s="13" t="s">
        <v>3363</v>
      </c>
      <c r="C412" s="13" t="s">
        <v>3364</v>
      </c>
      <c r="D412" s="13" t="s">
        <v>556</v>
      </c>
      <c r="E412" s="35"/>
      <c r="F412" s="35"/>
      <c r="G412" s="35"/>
      <c r="H412" s="35"/>
      <c r="I412" s="35"/>
      <c r="J412" s="35"/>
      <c r="K412" s="35"/>
      <c r="L412" s="35"/>
      <c r="M412" s="35"/>
      <c r="N412" s="35"/>
      <c r="O412" s="4"/>
      <c r="P412" s="35"/>
      <c r="Q412" s="35"/>
      <c r="R412" s="35"/>
      <c r="S412" s="12"/>
      <c r="T412" s="12"/>
      <c r="U412" s="12"/>
      <c r="X412" s="18"/>
      <c r="Y412" s="18"/>
      <c r="Z412" s="18"/>
      <c r="AA412" s="18"/>
      <c r="AB412" s="18"/>
      <c r="AC412" s="18"/>
      <c r="AD412" s="18"/>
    </row>
    <row r="413" spans="1:30" s="14" customFormat="1" ht="28.8" x14ac:dyDescent="0.3">
      <c r="A413" s="11"/>
      <c r="B413" s="11" t="s">
        <v>3382</v>
      </c>
      <c r="C413" s="11" t="s">
        <v>3383</v>
      </c>
      <c r="D413" s="11" t="s">
        <v>556</v>
      </c>
      <c r="E413" s="3"/>
      <c r="F413" s="3"/>
      <c r="G413" s="35"/>
      <c r="H413" s="35"/>
      <c r="I413" s="35" t="str">
        <f>IF(AND(ISNUMBER(I414),ISNUMBER(I415),ISNUMBER(I416),ISNUMBER(I417)), (I414+I415-I416-I417)/(I416+I417), "")</f>
        <v/>
      </c>
      <c r="J413" s="35"/>
      <c r="K413" s="35" t="str">
        <f>IF(AND(ISNUMBER(K414),ISNUMBER(K415),ISNUMBER(K416),ISNUMBER(K417)), (K414+K415-K416-K417)/(K416+K417), "")</f>
        <v/>
      </c>
      <c r="L413" s="35"/>
      <c r="M413" s="35" t="str">
        <f>IF(AND(ISNUMBER(M414),ISNUMBER(M415),ISNUMBER(M416),ISNUMBER(M417)), (M414+M415-M416-M417)/(M416+M417), "")</f>
        <v/>
      </c>
      <c r="N413" s="35"/>
      <c r="O413" s="5" t="str">
        <f>IF(AND(ISNUMBER(O414),ISNUMBER(O415),ISNUMBER(O416),ISNUMBER(O417)), (O414+O415-O416-O417)/(O416+O417), "")</f>
        <v/>
      </c>
      <c r="P413" s="35"/>
      <c r="Q413" s="35"/>
      <c r="R413" s="12"/>
      <c r="S413" s="12"/>
      <c r="T413" s="12"/>
      <c r="U413" s="12"/>
      <c r="X413" s="18"/>
      <c r="Y413" s="18"/>
      <c r="Z413" s="18"/>
      <c r="AA413" s="18"/>
      <c r="AB413" s="18"/>
      <c r="AC413" s="18"/>
      <c r="AD413" s="18"/>
    </row>
    <row r="414" spans="1:30" s="14" customFormat="1" x14ac:dyDescent="0.3">
      <c r="A414" s="13"/>
      <c r="B414" s="13" t="s">
        <v>3389</v>
      </c>
      <c r="C414" s="13" t="s">
        <v>3390</v>
      </c>
      <c r="D414" s="13" t="s">
        <v>556</v>
      </c>
      <c r="E414" s="35"/>
      <c r="F414" s="35"/>
      <c r="G414" s="35"/>
      <c r="H414" s="35"/>
      <c r="I414" s="35"/>
      <c r="J414" s="35"/>
      <c r="K414" s="35"/>
      <c r="L414" s="35"/>
      <c r="M414" s="35"/>
      <c r="N414" s="35"/>
      <c r="O414" s="4"/>
      <c r="P414" s="35"/>
      <c r="Q414" s="35"/>
      <c r="R414" s="35"/>
      <c r="S414" s="12"/>
      <c r="T414" s="12"/>
      <c r="U414" s="12"/>
      <c r="X414" s="18"/>
      <c r="Y414" s="18"/>
      <c r="Z414" s="18"/>
      <c r="AA414" s="18"/>
      <c r="AB414" s="18"/>
      <c r="AC414" s="18"/>
      <c r="AD414" s="18"/>
    </row>
    <row r="415" spans="1:30" s="14" customFormat="1" x14ac:dyDescent="0.3">
      <c r="A415" s="13"/>
      <c r="B415" s="13" t="s">
        <v>3392</v>
      </c>
      <c r="C415" s="13" t="s">
        <v>3393</v>
      </c>
      <c r="D415" s="13" t="s">
        <v>556</v>
      </c>
      <c r="E415" s="35"/>
      <c r="F415" s="35"/>
      <c r="G415" s="35"/>
      <c r="H415" s="35"/>
      <c r="I415" s="35"/>
      <c r="J415" s="35"/>
      <c r="K415" s="35"/>
      <c r="L415" s="35"/>
      <c r="M415" s="35"/>
      <c r="N415" s="35"/>
      <c r="O415" s="4"/>
      <c r="P415" s="35"/>
      <c r="Q415" s="35"/>
      <c r="R415" s="35"/>
      <c r="S415" s="12"/>
      <c r="T415" s="12"/>
      <c r="U415" s="12"/>
      <c r="X415" s="18"/>
      <c r="Y415" s="18"/>
      <c r="Z415" s="18"/>
      <c r="AA415" s="18"/>
      <c r="AB415" s="18"/>
      <c r="AC415" s="18"/>
      <c r="AD415" s="18"/>
    </row>
    <row r="416" spans="1:30" s="14" customFormat="1" x14ac:dyDescent="0.3">
      <c r="A416" s="13"/>
      <c r="B416" s="13" t="s">
        <v>3395</v>
      </c>
      <c r="C416" s="13" t="s">
        <v>3396</v>
      </c>
      <c r="D416" s="13" t="s">
        <v>556</v>
      </c>
      <c r="E416" s="35"/>
      <c r="F416" s="35"/>
      <c r="G416" s="35"/>
      <c r="H416" s="35"/>
      <c r="I416" s="35"/>
      <c r="J416" s="35"/>
      <c r="K416" s="35"/>
      <c r="L416" s="35"/>
      <c r="M416" s="35"/>
      <c r="N416" s="35"/>
      <c r="O416" s="4"/>
      <c r="P416" s="35"/>
      <c r="Q416" s="35"/>
      <c r="R416" s="35"/>
      <c r="S416" s="12"/>
      <c r="T416" s="12"/>
      <c r="U416" s="12"/>
      <c r="X416" s="18"/>
      <c r="Y416" s="18"/>
      <c r="Z416" s="18"/>
      <c r="AA416" s="18"/>
      <c r="AB416" s="18"/>
      <c r="AC416" s="18"/>
      <c r="AD416" s="18"/>
    </row>
    <row r="417" spans="1:30" s="14" customFormat="1" x14ac:dyDescent="0.3">
      <c r="A417" s="13"/>
      <c r="B417" s="13" t="s">
        <v>3398</v>
      </c>
      <c r="C417" s="13" t="s">
        <v>3399</v>
      </c>
      <c r="D417" s="13" t="s">
        <v>556</v>
      </c>
      <c r="E417" s="35"/>
      <c r="F417" s="35"/>
      <c r="G417" s="35"/>
      <c r="H417" s="35"/>
      <c r="I417" s="35"/>
      <c r="J417" s="35"/>
      <c r="K417" s="35"/>
      <c r="L417" s="35"/>
      <c r="M417" s="35"/>
      <c r="N417" s="35"/>
      <c r="O417" s="4"/>
      <c r="P417" s="35"/>
      <c r="Q417" s="35"/>
      <c r="R417" s="35"/>
      <c r="S417" s="12"/>
      <c r="T417" s="12"/>
      <c r="U417" s="12"/>
      <c r="X417" s="18"/>
      <c r="Y417" s="18"/>
      <c r="Z417" s="18"/>
      <c r="AA417" s="18"/>
      <c r="AB417" s="18"/>
      <c r="AC417" s="18"/>
      <c r="AD417" s="18"/>
    </row>
    <row r="418" spans="1:30" s="14" customFormat="1" x14ac:dyDescent="0.3">
      <c r="A418" s="11"/>
      <c r="B418" s="11" t="s">
        <v>3428</v>
      </c>
      <c r="C418" s="11" t="s">
        <v>3429</v>
      </c>
      <c r="D418" s="11" t="s">
        <v>556</v>
      </c>
      <c r="E418" s="3"/>
      <c r="F418" s="3"/>
      <c r="G418" s="35"/>
      <c r="H418" s="35"/>
      <c r="I418" s="35" t="str">
        <f>IF(AND(ISNUMBER(I419),ISNUMBER(I420)), (I419-I420)/I420, "")</f>
        <v/>
      </c>
      <c r="J418" s="35"/>
      <c r="K418" s="35" t="str">
        <f>IF(AND(ISNUMBER(K419),ISNUMBER(K420)), (K419-K420)/K420, "")</f>
        <v/>
      </c>
      <c r="L418" s="35"/>
      <c r="M418" s="35" t="str">
        <f>IF(AND(ISNUMBER(M419),ISNUMBER(M420)), (M419-M420)/M420, "")</f>
        <v/>
      </c>
      <c r="N418" s="35"/>
      <c r="O418" s="5" t="str">
        <f>IF(AND(ISNUMBER(O419),ISNUMBER(O420)), (O419-O420)/O420, "")</f>
        <v/>
      </c>
      <c r="P418" s="35"/>
      <c r="Q418" s="35"/>
      <c r="R418" s="12"/>
      <c r="S418" s="12"/>
      <c r="T418" s="12"/>
      <c r="U418" s="12"/>
      <c r="X418" s="18"/>
      <c r="Y418" s="18"/>
      <c r="Z418" s="18"/>
      <c r="AA418" s="18"/>
      <c r="AB418" s="18"/>
      <c r="AC418" s="18"/>
      <c r="AD418" s="18"/>
    </row>
    <row r="419" spans="1:30" s="14" customFormat="1" x14ac:dyDescent="0.3">
      <c r="A419" s="13"/>
      <c r="B419" s="13" t="s">
        <v>3434</v>
      </c>
      <c r="C419" s="13" t="s">
        <v>3435</v>
      </c>
      <c r="D419" s="13" t="s">
        <v>556</v>
      </c>
      <c r="E419" s="35"/>
      <c r="F419" s="35"/>
      <c r="G419" s="35"/>
      <c r="H419" s="35"/>
      <c r="I419" s="35"/>
      <c r="J419" s="35"/>
      <c r="K419" s="35"/>
      <c r="L419" s="35"/>
      <c r="M419" s="35"/>
      <c r="N419" s="35"/>
      <c r="O419" s="4"/>
      <c r="P419" s="35"/>
      <c r="Q419" s="35"/>
      <c r="R419" s="35"/>
      <c r="S419" s="12"/>
      <c r="T419" s="12"/>
      <c r="U419" s="12"/>
      <c r="X419" s="18"/>
      <c r="Y419" s="18"/>
      <c r="Z419" s="18"/>
      <c r="AA419" s="18"/>
      <c r="AB419" s="18"/>
      <c r="AC419" s="18"/>
      <c r="AD419" s="18"/>
    </row>
    <row r="420" spans="1:30" s="14" customFormat="1" x14ac:dyDescent="0.3">
      <c r="A420" s="13"/>
      <c r="B420" s="13" t="s">
        <v>3437</v>
      </c>
      <c r="C420" s="13" t="s">
        <v>3438</v>
      </c>
      <c r="D420" s="13" t="s">
        <v>556</v>
      </c>
      <c r="E420" s="35"/>
      <c r="F420" s="35"/>
      <c r="G420" s="35"/>
      <c r="H420" s="35"/>
      <c r="I420" s="35"/>
      <c r="J420" s="35"/>
      <c r="K420" s="35"/>
      <c r="L420" s="35"/>
      <c r="M420" s="35"/>
      <c r="N420" s="35"/>
      <c r="O420" s="4"/>
      <c r="P420" s="35"/>
      <c r="Q420" s="35"/>
      <c r="R420" s="35"/>
      <c r="S420" s="12"/>
      <c r="T420" s="12"/>
      <c r="U420" s="12"/>
      <c r="X420" s="18"/>
      <c r="Y420" s="18"/>
      <c r="Z420" s="18"/>
      <c r="AA420" s="18"/>
      <c r="AB420" s="18"/>
      <c r="AC420" s="18"/>
      <c r="AD420" s="18"/>
    </row>
    <row r="421" spans="1:30" s="14" customFormat="1" x14ac:dyDescent="0.3">
      <c r="A421" s="11"/>
      <c r="B421" s="11" t="s">
        <v>3466</v>
      </c>
      <c r="C421" s="11" t="s">
        <v>3467</v>
      </c>
      <c r="D421" s="11" t="s">
        <v>556</v>
      </c>
      <c r="E421" s="3"/>
      <c r="F421" s="3"/>
      <c r="G421" s="35"/>
      <c r="H421" s="35"/>
      <c r="I421" s="35" t="str">
        <f>IF(AND(ISNUMBER(I422),ISNUMBER(I423)), (I422-I423)/I423, "")</f>
        <v/>
      </c>
      <c r="J421" s="35"/>
      <c r="K421" s="35" t="str">
        <f>IF(AND(ISNUMBER(K422),ISNUMBER(K423)), (K422-K423)/K423, "")</f>
        <v/>
      </c>
      <c r="L421" s="35"/>
      <c r="M421" s="35" t="str">
        <f>IF(AND(ISNUMBER(M422),ISNUMBER(M423)), (M422-M423)/M423, "")</f>
        <v/>
      </c>
      <c r="N421" s="35"/>
      <c r="O421" s="5" t="str">
        <f>IF(AND(ISNUMBER(O422),ISNUMBER(O423)), (O422-O423)/O423, "")</f>
        <v/>
      </c>
      <c r="P421" s="35"/>
      <c r="Q421" s="35"/>
      <c r="R421" s="12"/>
      <c r="S421" s="12"/>
      <c r="T421" s="12"/>
      <c r="U421" s="12"/>
      <c r="X421" s="18"/>
      <c r="Y421" s="18"/>
      <c r="Z421" s="18"/>
      <c r="AA421" s="18"/>
      <c r="AB421" s="18"/>
      <c r="AC421" s="18"/>
      <c r="AD421" s="18"/>
    </row>
    <row r="422" spans="1:30" s="14" customFormat="1" x14ac:dyDescent="0.3">
      <c r="A422" s="13"/>
      <c r="B422" s="13" t="s">
        <v>3472</v>
      </c>
      <c r="C422" s="13" t="s">
        <v>3473</v>
      </c>
      <c r="D422" s="13" t="s">
        <v>556</v>
      </c>
      <c r="E422" s="35"/>
      <c r="F422" s="35"/>
      <c r="G422" s="35"/>
      <c r="H422" s="35"/>
      <c r="I422" s="35"/>
      <c r="J422" s="35"/>
      <c r="K422" s="35"/>
      <c r="L422" s="35"/>
      <c r="M422" s="35"/>
      <c r="N422" s="35"/>
      <c r="O422" s="4"/>
      <c r="P422" s="35"/>
      <c r="Q422" s="35"/>
      <c r="R422" s="35"/>
      <c r="S422" s="12"/>
      <c r="T422" s="12"/>
      <c r="U422" s="12"/>
      <c r="X422" s="18"/>
      <c r="Y422" s="18"/>
      <c r="Z422" s="18"/>
      <c r="AA422" s="18"/>
      <c r="AB422" s="18"/>
      <c r="AC422" s="18"/>
      <c r="AD422" s="18"/>
    </row>
    <row r="423" spans="1:30" s="14" customFormat="1" x14ac:dyDescent="0.3">
      <c r="A423" s="13"/>
      <c r="B423" s="13" t="s">
        <v>3475</v>
      </c>
      <c r="C423" s="13" t="s">
        <v>3476</v>
      </c>
      <c r="D423" s="13" t="s">
        <v>556</v>
      </c>
      <c r="E423" s="35"/>
      <c r="F423" s="35"/>
      <c r="G423" s="35"/>
      <c r="H423" s="35"/>
      <c r="I423" s="35"/>
      <c r="J423" s="35"/>
      <c r="K423" s="35"/>
      <c r="L423" s="35"/>
      <c r="M423" s="35"/>
      <c r="N423" s="35"/>
      <c r="O423" s="4"/>
      <c r="P423" s="35"/>
      <c r="Q423" s="35"/>
      <c r="R423" s="35"/>
      <c r="S423" s="12"/>
      <c r="T423" s="12"/>
      <c r="U423" s="12"/>
      <c r="X423" s="18"/>
      <c r="Y423" s="18"/>
      <c r="Z423" s="18"/>
      <c r="AA423" s="18"/>
      <c r="AB423" s="18"/>
      <c r="AC423" s="18"/>
      <c r="AD423" s="18"/>
    </row>
    <row r="424" spans="1:30" s="14" customFormat="1" x14ac:dyDescent="0.3">
      <c r="A424" s="11"/>
      <c r="B424" s="11" t="s">
        <v>3564</v>
      </c>
      <c r="C424" s="11" t="s">
        <v>3565</v>
      </c>
      <c r="D424" s="11" t="s">
        <v>556</v>
      </c>
      <c r="E424" s="3"/>
      <c r="F424" s="3"/>
      <c r="G424" s="35"/>
      <c r="H424" s="35"/>
      <c r="I424" s="35" t="str">
        <f>IF(AND(ISNUMBER(I425),ISNUMBER(I426)), (I425-I426)/I425, "")</f>
        <v/>
      </c>
      <c r="J424" s="35"/>
      <c r="K424" s="35" t="str">
        <f>IF(AND(ISNUMBER(K425),ISNUMBER(K426)), (K425-K426)/K425, "")</f>
        <v/>
      </c>
      <c r="L424" s="35"/>
      <c r="M424" s="35" t="str">
        <f>IF(AND(ISNUMBER(M425),ISNUMBER(M426)), (M425-M426)/M425, "")</f>
        <v/>
      </c>
      <c r="N424" s="35"/>
      <c r="O424" s="5" t="str">
        <f>IF(AND(ISNUMBER(O425),ISNUMBER(O426)), (O425-O426)/O425, "")</f>
        <v/>
      </c>
      <c r="P424" s="35"/>
      <c r="Q424" s="35"/>
      <c r="R424" s="12"/>
      <c r="S424" s="12"/>
      <c r="T424" s="12"/>
      <c r="U424" s="12"/>
      <c r="X424" s="18"/>
      <c r="Y424" s="18"/>
      <c r="Z424" s="18"/>
      <c r="AA424" s="18"/>
      <c r="AB424" s="18"/>
      <c r="AC424" s="18"/>
      <c r="AD424" s="18"/>
    </row>
    <row r="425" spans="1:30" s="14" customFormat="1" x14ac:dyDescent="0.3">
      <c r="A425" s="13"/>
      <c r="B425" s="13" t="s">
        <v>3572</v>
      </c>
      <c r="C425" s="13" t="s">
        <v>3573</v>
      </c>
      <c r="D425" s="13" t="s">
        <v>556</v>
      </c>
      <c r="E425" s="35"/>
      <c r="F425" s="35"/>
      <c r="G425" s="35"/>
      <c r="H425" s="35"/>
      <c r="I425" s="35"/>
      <c r="J425" s="35"/>
      <c r="K425" s="35"/>
      <c r="L425" s="35"/>
      <c r="M425" s="35"/>
      <c r="N425" s="35"/>
      <c r="O425" s="4"/>
      <c r="P425" s="35"/>
      <c r="Q425" s="35"/>
      <c r="R425" s="35"/>
      <c r="S425" s="12"/>
      <c r="T425" s="12"/>
      <c r="U425" s="12"/>
      <c r="X425" s="18"/>
      <c r="Y425" s="18"/>
      <c r="Z425" s="18"/>
      <c r="AA425" s="18"/>
      <c r="AB425" s="18"/>
      <c r="AC425" s="18"/>
      <c r="AD425" s="18"/>
    </row>
    <row r="426" spans="1:30" s="14" customFormat="1" x14ac:dyDescent="0.3">
      <c r="A426" s="13"/>
      <c r="B426" s="13" t="s">
        <v>3575</v>
      </c>
      <c r="C426" s="13" t="s">
        <v>3576</v>
      </c>
      <c r="D426" s="13" t="s">
        <v>556</v>
      </c>
      <c r="E426" s="35"/>
      <c r="F426" s="35"/>
      <c r="G426" s="35"/>
      <c r="H426" s="35"/>
      <c r="I426" s="35"/>
      <c r="J426" s="35"/>
      <c r="K426" s="35"/>
      <c r="L426" s="35"/>
      <c r="M426" s="35"/>
      <c r="N426" s="35"/>
      <c r="O426" s="4"/>
      <c r="P426" s="35"/>
      <c r="Q426" s="35"/>
      <c r="R426" s="35"/>
      <c r="S426" s="12"/>
      <c r="T426" s="12"/>
      <c r="U426" s="12"/>
      <c r="X426" s="18"/>
      <c r="Y426" s="18"/>
      <c r="Z426" s="18"/>
      <c r="AA426" s="18"/>
      <c r="AB426" s="18"/>
      <c r="AC426" s="18"/>
      <c r="AD426" s="18"/>
    </row>
    <row r="427" spans="1:30" s="14" customFormat="1" x14ac:dyDescent="0.3">
      <c r="A427" s="11"/>
      <c r="B427" s="11" t="s">
        <v>3613</v>
      </c>
      <c r="C427" s="11" t="s">
        <v>3614</v>
      </c>
      <c r="D427" s="11" t="s">
        <v>556</v>
      </c>
      <c r="E427" s="3"/>
      <c r="F427" s="3"/>
      <c r="G427" s="35"/>
      <c r="H427" s="35"/>
      <c r="I427" s="35" t="str">
        <f>IF(AND(ISNUMBER(I428),ISNUMBER(I429)), (I428-I429)/I429, "")</f>
        <v/>
      </c>
      <c r="J427" s="35"/>
      <c r="K427" s="35" t="str">
        <f>IF(AND(ISNUMBER(K428),ISNUMBER(K429)), (K428-K429)/K429, "")</f>
        <v/>
      </c>
      <c r="L427" s="35"/>
      <c r="M427" s="35" t="str">
        <f>IF(AND(ISNUMBER(M428),ISNUMBER(M429)), (M428-M429)/M429, "")</f>
        <v/>
      </c>
      <c r="N427" s="35"/>
      <c r="O427" s="5" t="str">
        <f>IF(AND(ISNUMBER(O428),ISNUMBER(O429)), (O428-O429)/O429, "")</f>
        <v/>
      </c>
      <c r="P427" s="35"/>
      <c r="Q427" s="35"/>
      <c r="R427" s="12"/>
      <c r="S427" s="12"/>
      <c r="T427" s="12"/>
      <c r="U427" s="12"/>
      <c r="X427" s="18"/>
      <c r="Y427" s="18"/>
      <c r="Z427" s="18"/>
      <c r="AA427" s="18"/>
      <c r="AB427" s="18"/>
      <c r="AC427" s="18"/>
      <c r="AD427" s="18"/>
    </row>
    <row r="428" spans="1:30" s="14" customFormat="1" x14ac:dyDescent="0.3">
      <c r="A428" s="13"/>
      <c r="B428" s="13" t="s">
        <v>3619</v>
      </c>
      <c r="C428" s="13" t="s">
        <v>3620</v>
      </c>
      <c r="D428" s="13" t="s">
        <v>556</v>
      </c>
      <c r="E428" s="35"/>
      <c r="F428" s="35"/>
      <c r="G428" s="35"/>
      <c r="H428" s="35"/>
      <c r="I428" s="35"/>
      <c r="J428" s="35"/>
      <c r="K428" s="35"/>
      <c r="L428" s="35"/>
      <c r="M428" s="35"/>
      <c r="N428" s="35"/>
      <c r="O428" s="4"/>
      <c r="P428" s="35"/>
      <c r="Q428" s="35"/>
      <c r="R428" s="35"/>
      <c r="S428" s="12"/>
      <c r="T428" s="12"/>
      <c r="U428" s="12"/>
      <c r="X428" s="18"/>
      <c r="Y428" s="18"/>
      <c r="Z428" s="18"/>
      <c r="AA428" s="18"/>
      <c r="AB428" s="18"/>
      <c r="AC428" s="18"/>
      <c r="AD428" s="18"/>
    </row>
    <row r="429" spans="1:30" s="14" customFormat="1" x14ac:dyDescent="0.3">
      <c r="A429" s="13"/>
      <c r="B429" s="13" t="s">
        <v>3622</v>
      </c>
      <c r="C429" s="13" t="s">
        <v>3623</v>
      </c>
      <c r="D429" s="13" t="s">
        <v>556</v>
      </c>
      <c r="E429" s="35"/>
      <c r="F429" s="35"/>
      <c r="G429" s="35"/>
      <c r="H429" s="35"/>
      <c r="I429" s="35"/>
      <c r="J429" s="35"/>
      <c r="K429" s="35"/>
      <c r="L429" s="35"/>
      <c r="M429" s="35"/>
      <c r="N429" s="35"/>
      <c r="O429" s="4"/>
      <c r="P429" s="35"/>
      <c r="Q429" s="35"/>
      <c r="R429" s="35"/>
      <c r="S429" s="12"/>
      <c r="T429" s="12"/>
      <c r="U429" s="12"/>
      <c r="X429" s="18"/>
      <c r="Y429" s="18"/>
      <c r="Z429" s="18"/>
      <c r="AA429" s="18"/>
      <c r="AB429" s="18"/>
      <c r="AC429" s="18"/>
      <c r="AD429" s="18"/>
    </row>
    <row r="430" spans="1:30" s="14" customFormat="1" x14ac:dyDescent="0.3">
      <c r="A430" s="11"/>
      <c r="B430" s="11" t="s">
        <v>3625</v>
      </c>
      <c r="C430" s="11" t="s">
        <v>3626</v>
      </c>
      <c r="D430" s="11" t="s">
        <v>556</v>
      </c>
      <c r="E430" s="3"/>
      <c r="F430" s="3"/>
      <c r="G430" s="35"/>
      <c r="H430" s="35"/>
      <c r="I430" s="35" t="str">
        <f>IF(AND(ISNUMBER(I431),ISNUMBER(I432)), (I431-I432)/I431, "")</f>
        <v/>
      </c>
      <c r="J430" s="35"/>
      <c r="K430" s="35" t="str">
        <f>IF(AND(ISNUMBER(K431),ISNUMBER(K432)), (K431-K432)/K431, "")</f>
        <v/>
      </c>
      <c r="L430" s="35"/>
      <c r="M430" s="35" t="str">
        <f>IF(AND(ISNUMBER(M431),ISNUMBER(M432)), (M431-M432)/M431, "")</f>
        <v/>
      </c>
      <c r="N430" s="35"/>
      <c r="O430" s="5" t="str">
        <f>IF(AND(ISNUMBER(O431),ISNUMBER(O432)), (O431-O432)/O431, "")</f>
        <v/>
      </c>
      <c r="P430" s="35"/>
      <c r="Q430" s="35"/>
      <c r="R430" s="12"/>
      <c r="S430" s="12"/>
      <c r="T430" s="12"/>
      <c r="U430" s="12"/>
      <c r="X430" s="18"/>
      <c r="Y430" s="18"/>
      <c r="Z430" s="18"/>
      <c r="AA430" s="18"/>
      <c r="AB430" s="18"/>
      <c r="AC430" s="18"/>
      <c r="AD430" s="18"/>
    </row>
    <row r="431" spans="1:30" s="14" customFormat="1" x14ac:dyDescent="0.3">
      <c r="A431" s="13"/>
      <c r="B431" s="13" t="s">
        <v>3631</v>
      </c>
      <c r="C431" s="13" t="s">
        <v>3632</v>
      </c>
      <c r="D431" s="13" t="s">
        <v>556</v>
      </c>
      <c r="E431" s="35"/>
      <c r="F431" s="35"/>
      <c r="G431" s="35"/>
      <c r="H431" s="35"/>
      <c r="I431" s="35"/>
      <c r="J431" s="35"/>
      <c r="K431" s="35"/>
      <c r="L431" s="35"/>
      <c r="M431" s="35"/>
      <c r="N431" s="35"/>
      <c r="O431" s="4"/>
      <c r="P431" s="35"/>
      <c r="Q431" s="35"/>
      <c r="R431" s="35"/>
      <c r="S431" s="12"/>
      <c r="T431" s="12"/>
      <c r="U431" s="12"/>
      <c r="X431" s="18"/>
      <c r="Y431" s="18"/>
      <c r="Z431" s="18"/>
      <c r="AA431" s="18"/>
      <c r="AB431" s="18"/>
      <c r="AC431" s="18"/>
      <c r="AD431" s="18"/>
    </row>
    <row r="432" spans="1:30" s="14" customFormat="1" x14ac:dyDescent="0.3">
      <c r="A432" s="13"/>
      <c r="B432" s="13" t="s">
        <v>3634</v>
      </c>
      <c r="C432" s="13" t="s">
        <v>3635</v>
      </c>
      <c r="D432" s="13" t="s">
        <v>556</v>
      </c>
      <c r="E432" s="35"/>
      <c r="F432" s="35"/>
      <c r="G432" s="35"/>
      <c r="H432" s="35"/>
      <c r="I432" s="35"/>
      <c r="J432" s="35"/>
      <c r="K432" s="35"/>
      <c r="L432" s="35"/>
      <c r="M432" s="35"/>
      <c r="N432" s="35"/>
      <c r="O432" s="4"/>
      <c r="P432" s="35"/>
      <c r="Q432" s="35"/>
      <c r="R432" s="35"/>
      <c r="S432" s="12"/>
      <c r="T432" s="12"/>
      <c r="U432" s="12"/>
      <c r="X432" s="18"/>
      <c r="Y432" s="18"/>
      <c r="Z432" s="18"/>
      <c r="AA432" s="18"/>
      <c r="AB432" s="18"/>
      <c r="AC432" s="18"/>
      <c r="AD432" s="18"/>
    </row>
    <row r="433" spans="1:30" s="14" customFormat="1" ht="15.6" x14ac:dyDescent="0.3">
      <c r="A433" s="9"/>
      <c r="B433" s="9" t="s">
        <v>556</v>
      </c>
      <c r="C433" s="9" t="s">
        <v>4557</v>
      </c>
      <c r="D433" s="10" t="s">
        <v>556</v>
      </c>
      <c r="E433" s="10"/>
      <c r="F433" s="10"/>
      <c r="G433" s="10"/>
      <c r="H433" s="10"/>
      <c r="I433" s="10"/>
      <c r="J433" s="10"/>
      <c r="K433" s="10"/>
      <c r="L433" s="10"/>
      <c r="M433" s="10"/>
      <c r="N433" s="10"/>
      <c r="O433" s="10"/>
      <c r="P433" s="10"/>
      <c r="Q433" s="10"/>
      <c r="R433" s="10"/>
      <c r="S433" s="10"/>
      <c r="T433" s="10"/>
      <c r="U433" s="10"/>
      <c r="X433" s="18"/>
      <c r="Y433" s="18"/>
      <c r="Z433" s="18"/>
      <c r="AA433" s="18"/>
      <c r="AB433" s="18"/>
      <c r="AC433" s="18"/>
      <c r="AD433" s="18"/>
    </row>
    <row r="434" spans="1:30" s="14" customFormat="1" x14ac:dyDescent="0.3">
      <c r="A434" s="11"/>
      <c r="B434" s="11" t="s">
        <v>4558</v>
      </c>
      <c r="C434" s="11" t="s">
        <v>3857</v>
      </c>
      <c r="D434" s="11" t="s">
        <v>556</v>
      </c>
      <c r="E434" s="3"/>
      <c r="F434" s="35"/>
      <c r="G434" s="35"/>
      <c r="H434" s="35"/>
      <c r="I434" s="35"/>
      <c r="J434" s="35"/>
      <c r="K434" s="35"/>
      <c r="L434" s="35"/>
      <c r="M434" s="35"/>
      <c r="N434" s="35"/>
      <c r="O434" s="4"/>
      <c r="P434" s="35"/>
      <c r="Q434" s="35"/>
      <c r="R434" s="35"/>
      <c r="S434" s="12"/>
      <c r="T434" s="12"/>
      <c r="U434" s="12"/>
      <c r="X434" s="18"/>
      <c r="Y434" s="18"/>
      <c r="Z434" s="18"/>
      <c r="AA434" s="18"/>
      <c r="AB434" s="18"/>
      <c r="AC434" s="18"/>
      <c r="AD434" s="18"/>
    </row>
    <row r="435" spans="1:30" s="14" customFormat="1" x14ac:dyDescent="0.3">
      <c r="A435" s="11"/>
      <c r="B435" s="11" t="s">
        <v>4559</v>
      </c>
      <c r="C435" s="11" t="s">
        <v>3939</v>
      </c>
      <c r="D435" s="11" t="s">
        <v>556</v>
      </c>
      <c r="E435" s="3"/>
      <c r="F435" s="35"/>
      <c r="G435" s="35"/>
      <c r="H435" s="35"/>
      <c r="I435" s="35"/>
      <c r="J435" s="35"/>
      <c r="K435" s="35"/>
      <c r="L435" s="35"/>
      <c r="M435" s="35"/>
      <c r="N435" s="35"/>
      <c r="O435" s="4"/>
      <c r="P435" s="35"/>
      <c r="Q435" s="35"/>
      <c r="R435" s="35"/>
      <c r="S435" s="12"/>
      <c r="T435" s="12"/>
      <c r="U435" s="12"/>
      <c r="X435" s="18"/>
      <c r="Y435" s="18"/>
      <c r="Z435" s="18"/>
      <c r="AA435" s="18"/>
      <c r="AB435" s="18"/>
      <c r="AC435" s="18"/>
      <c r="AD435" s="18"/>
    </row>
    <row r="436" spans="1:30" s="14" customFormat="1" x14ac:dyDescent="0.3">
      <c r="A436" s="11"/>
      <c r="B436" s="11" t="s">
        <v>4560</v>
      </c>
      <c r="C436" s="11" t="s">
        <v>3989</v>
      </c>
      <c r="D436" s="11" t="s">
        <v>556</v>
      </c>
      <c r="E436" s="3"/>
      <c r="F436" s="35"/>
      <c r="G436" s="35"/>
      <c r="H436" s="35"/>
      <c r="I436" s="35"/>
      <c r="J436" s="35"/>
      <c r="K436" s="35"/>
      <c r="L436" s="35"/>
      <c r="M436" s="35"/>
      <c r="N436" s="35"/>
      <c r="O436" s="4"/>
      <c r="P436" s="35"/>
      <c r="Q436" s="35"/>
      <c r="R436" s="35"/>
      <c r="S436" s="12"/>
      <c r="T436" s="12"/>
      <c r="U436" s="12"/>
      <c r="X436" s="18"/>
      <c r="Y436" s="18"/>
      <c r="Z436" s="18"/>
      <c r="AA436" s="18"/>
      <c r="AB436" s="18"/>
      <c r="AC436" s="18"/>
      <c r="AD436" s="18"/>
    </row>
    <row r="437" spans="1:30" s="14" customFormat="1" x14ac:dyDescent="0.3">
      <c r="A437" s="11"/>
      <c r="B437" s="11" t="s">
        <v>4561</v>
      </c>
      <c r="C437" s="11" t="s">
        <v>4018</v>
      </c>
      <c r="D437" s="11" t="s">
        <v>556</v>
      </c>
      <c r="E437" s="3"/>
      <c r="F437" s="35"/>
      <c r="G437" s="35"/>
      <c r="H437" s="35"/>
      <c r="I437" s="35"/>
      <c r="J437" s="35"/>
      <c r="K437" s="35"/>
      <c r="L437" s="35"/>
      <c r="M437" s="35"/>
      <c r="N437" s="35"/>
      <c r="O437" s="4"/>
      <c r="P437" s="35"/>
      <c r="Q437" s="35"/>
      <c r="R437" s="35"/>
      <c r="S437" s="12"/>
      <c r="T437" s="12"/>
      <c r="U437" s="12"/>
      <c r="X437" s="18"/>
      <c r="Y437" s="18"/>
      <c r="Z437" s="18"/>
      <c r="AA437" s="18"/>
      <c r="AB437" s="18"/>
      <c r="AC437" s="18"/>
      <c r="AD437" s="18"/>
    </row>
    <row r="438" spans="1:30" s="14" customFormat="1" x14ac:dyDescent="0.3">
      <c r="A438" s="11"/>
      <c r="B438" s="11" t="s">
        <v>4562</v>
      </c>
      <c r="C438" s="11" t="s">
        <v>4028</v>
      </c>
      <c r="D438" s="11" t="s">
        <v>556</v>
      </c>
      <c r="E438" s="3"/>
      <c r="F438" s="35"/>
      <c r="G438" s="35"/>
      <c r="H438" s="35"/>
      <c r="I438" s="35"/>
      <c r="J438" s="35"/>
      <c r="K438" s="35"/>
      <c r="L438" s="35"/>
      <c r="M438" s="35"/>
      <c r="N438" s="35"/>
      <c r="O438" s="4"/>
      <c r="P438" s="35"/>
      <c r="Q438" s="35"/>
      <c r="R438" s="35"/>
      <c r="S438" s="12"/>
      <c r="T438" s="12"/>
      <c r="U438" s="12"/>
      <c r="X438" s="18"/>
      <c r="Y438" s="18"/>
      <c r="Z438" s="18"/>
      <c r="AA438" s="18"/>
      <c r="AB438" s="18"/>
      <c r="AC438" s="18"/>
      <c r="AD438" s="18"/>
    </row>
    <row r="439" spans="1:30" s="14" customFormat="1" x14ac:dyDescent="0.3">
      <c r="A439" s="11"/>
      <c r="B439" s="11" t="s">
        <v>4563</v>
      </c>
      <c r="C439" s="11" t="s">
        <v>4038</v>
      </c>
      <c r="D439" s="11" t="s">
        <v>556</v>
      </c>
      <c r="E439" s="3"/>
      <c r="F439" s="35"/>
      <c r="G439" s="35"/>
      <c r="H439" s="35"/>
      <c r="I439" s="35"/>
      <c r="J439" s="35"/>
      <c r="K439" s="35"/>
      <c r="L439" s="35"/>
      <c r="M439" s="35"/>
      <c r="N439" s="35"/>
      <c r="O439" s="4"/>
      <c r="P439" s="35"/>
      <c r="Q439" s="35"/>
      <c r="R439" s="35"/>
      <c r="S439" s="12"/>
      <c r="T439" s="12"/>
      <c r="U439" s="12"/>
      <c r="X439" s="18"/>
      <c r="Y439" s="18"/>
      <c r="Z439" s="18"/>
      <c r="AA439" s="18"/>
      <c r="AB439" s="18"/>
      <c r="AC439" s="18"/>
      <c r="AD439" s="18"/>
    </row>
    <row r="440" spans="1:30" x14ac:dyDescent="0.3">
      <c r="A440" s="11"/>
      <c r="B440" s="11" t="s">
        <v>4564</v>
      </c>
      <c r="C440" s="11" t="s">
        <v>4062</v>
      </c>
      <c r="D440" s="11" t="s">
        <v>556</v>
      </c>
      <c r="E440" s="3"/>
      <c r="F440" s="35"/>
      <c r="G440" s="35"/>
      <c r="H440" s="35"/>
      <c r="I440" s="35"/>
      <c r="J440" s="35"/>
      <c r="K440" s="35"/>
      <c r="L440" s="35"/>
      <c r="M440" s="35"/>
      <c r="N440" s="35"/>
      <c r="O440" s="4"/>
      <c r="P440" s="35"/>
      <c r="Q440" s="35"/>
      <c r="R440" s="35"/>
      <c r="S440" s="12"/>
      <c r="T440" s="12"/>
      <c r="U440" s="12"/>
    </row>
    <row r="441" spans="1:30" x14ac:dyDescent="0.3">
      <c r="A441" s="11"/>
      <c r="B441" s="11" t="s">
        <v>4565</v>
      </c>
      <c r="C441" s="11" t="s">
        <v>4072</v>
      </c>
      <c r="D441" s="11" t="s">
        <v>556</v>
      </c>
      <c r="E441" s="3"/>
      <c r="F441" s="35"/>
      <c r="G441" s="35"/>
      <c r="H441" s="35"/>
      <c r="I441" s="35"/>
      <c r="J441" s="35"/>
      <c r="K441" s="35"/>
      <c r="L441" s="35"/>
      <c r="M441" s="35"/>
      <c r="N441" s="35"/>
      <c r="O441" s="4"/>
      <c r="P441" s="35"/>
      <c r="Q441" s="35"/>
      <c r="R441" s="35"/>
      <c r="S441" s="12"/>
      <c r="T441" s="12"/>
      <c r="U441" s="12"/>
    </row>
    <row r="442" spans="1:30" x14ac:dyDescent="0.3">
      <c r="A442" s="11"/>
      <c r="B442" s="11" t="s">
        <v>4566</v>
      </c>
      <c r="C442" s="11" t="s">
        <v>4082</v>
      </c>
      <c r="D442" s="11" t="s">
        <v>556</v>
      </c>
      <c r="E442" s="3"/>
      <c r="F442" s="35"/>
      <c r="G442" s="35"/>
      <c r="H442" s="35"/>
      <c r="I442" s="35"/>
      <c r="J442" s="35"/>
      <c r="K442" s="35"/>
      <c r="L442" s="35"/>
      <c r="M442" s="35"/>
      <c r="N442" s="35"/>
      <c r="O442" s="4"/>
      <c r="P442" s="35"/>
      <c r="Q442" s="35"/>
      <c r="R442" s="35"/>
      <c r="S442" s="12"/>
      <c r="T442" s="12"/>
      <c r="U442" s="12"/>
    </row>
    <row r="443" spans="1:30" x14ac:dyDescent="0.3">
      <c r="A443" s="11"/>
      <c r="B443" s="11" t="s">
        <v>4567</v>
      </c>
      <c r="C443" s="11" t="s">
        <v>4092</v>
      </c>
      <c r="D443" s="11" t="s">
        <v>556</v>
      </c>
      <c r="E443" s="3"/>
      <c r="F443" s="35"/>
      <c r="G443" s="35"/>
      <c r="H443" s="35"/>
      <c r="I443" s="35"/>
      <c r="J443" s="35"/>
      <c r="K443" s="35"/>
      <c r="L443" s="35"/>
      <c r="M443" s="35"/>
      <c r="N443" s="35"/>
      <c r="O443" s="4"/>
      <c r="P443" s="35"/>
      <c r="Q443" s="35"/>
      <c r="R443" s="35"/>
      <c r="S443" s="12"/>
      <c r="T443" s="12"/>
      <c r="U443" s="12"/>
    </row>
    <row r="444" spans="1:30" x14ac:dyDescent="0.3">
      <c r="A444" s="11"/>
      <c r="B444" s="11" t="s">
        <v>4568</v>
      </c>
      <c r="C444" s="11" t="s">
        <v>4099</v>
      </c>
      <c r="D444" s="11" t="s">
        <v>556</v>
      </c>
      <c r="E444" s="3"/>
      <c r="F444" s="35"/>
      <c r="G444" s="35"/>
      <c r="H444" s="35"/>
      <c r="I444" s="35"/>
      <c r="J444" s="35"/>
      <c r="K444" s="35"/>
      <c r="L444" s="35"/>
      <c r="M444" s="35"/>
      <c r="N444" s="35"/>
      <c r="O444" s="4"/>
      <c r="P444" s="35"/>
      <c r="Q444" s="35"/>
      <c r="R444" s="35"/>
      <c r="S444" s="12"/>
      <c r="T444" s="12"/>
      <c r="U444" s="12"/>
    </row>
    <row r="445" spans="1:30" x14ac:dyDescent="0.3">
      <c r="A445" s="11"/>
      <c r="B445" s="11" t="s">
        <v>4569</v>
      </c>
      <c r="C445" s="11" t="s">
        <v>4105</v>
      </c>
      <c r="D445" s="11" t="s">
        <v>556</v>
      </c>
      <c r="E445" s="3"/>
      <c r="F445" s="35"/>
      <c r="G445" s="35"/>
      <c r="H445" s="35"/>
      <c r="I445" s="35"/>
      <c r="J445" s="35"/>
      <c r="K445" s="35"/>
      <c r="L445" s="35"/>
      <c r="M445" s="35"/>
      <c r="N445" s="35"/>
      <c r="O445" s="4"/>
      <c r="P445" s="35"/>
      <c r="Q445" s="35"/>
      <c r="R445" s="35"/>
      <c r="S445" s="12"/>
      <c r="T445" s="12"/>
      <c r="U445" s="12"/>
    </row>
    <row r="446" spans="1:30" x14ac:dyDescent="0.3">
      <c r="A446" s="11"/>
      <c r="B446" s="11" t="s">
        <v>4570</v>
      </c>
      <c r="C446" s="11" t="s">
        <v>4140</v>
      </c>
      <c r="D446" s="11" t="s">
        <v>556</v>
      </c>
      <c r="E446" s="3"/>
      <c r="F446" s="35"/>
      <c r="G446" s="35"/>
      <c r="H446" s="35"/>
      <c r="I446" s="35"/>
      <c r="J446" s="35"/>
      <c r="K446" s="35"/>
      <c r="L446" s="35"/>
      <c r="M446" s="35"/>
      <c r="N446" s="35"/>
      <c r="O446" s="4"/>
      <c r="P446" s="35"/>
      <c r="Q446" s="35"/>
      <c r="R446" s="35"/>
      <c r="S446" s="12"/>
      <c r="T446" s="12"/>
      <c r="U446" s="12"/>
    </row>
    <row r="447" spans="1:30" x14ac:dyDescent="0.3">
      <c r="A447" s="11"/>
      <c r="B447" s="11" t="s">
        <v>4571</v>
      </c>
      <c r="C447" s="11" t="s">
        <v>4153</v>
      </c>
      <c r="D447" s="11" t="s">
        <v>556</v>
      </c>
      <c r="E447" s="3"/>
      <c r="F447" s="35"/>
      <c r="G447" s="35"/>
      <c r="H447" s="35"/>
      <c r="I447" s="35"/>
      <c r="J447" s="35"/>
      <c r="K447" s="35"/>
      <c r="L447" s="35"/>
      <c r="M447" s="35"/>
      <c r="N447" s="35"/>
      <c r="O447" s="4"/>
      <c r="P447" s="35"/>
      <c r="Q447" s="35"/>
      <c r="R447" s="35"/>
      <c r="S447" s="12"/>
      <c r="T447" s="12"/>
      <c r="U447" s="12"/>
    </row>
    <row r="448" spans="1:30" x14ac:dyDescent="0.3">
      <c r="A448" s="11"/>
      <c r="B448" s="11" t="s">
        <v>4585</v>
      </c>
      <c r="C448" s="11" t="s">
        <v>4262</v>
      </c>
      <c r="D448" s="11" t="s">
        <v>556</v>
      </c>
      <c r="E448" s="3"/>
      <c r="F448" s="35"/>
      <c r="G448" s="35"/>
      <c r="H448" s="35"/>
      <c r="I448" s="35"/>
      <c r="J448" s="35"/>
      <c r="K448" s="35"/>
      <c r="L448" s="35"/>
      <c r="M448" s="35"/>
      <c r="N448" s="35"/>
      <c r="O448" s="4"/>
      <c r="P448" s="35"/>
      <c r="Q448" s="35"/>
      <c r="R448" s="35"/>
      <c r="S448" s="12"/>
      <c r="T448" s="12"/>
      <c r="U448" s="12"/>
    </row>
    <row r="449" spans="1:21" ht="28.8" x14ac:dyDescent="0.3">
      <c r="A449" s="11"/>
      <c r="B449" s="11" t="s">
        <v>4586</v>
      </c>
      <c r="C449" s="11" t="s">
        <v>4272</v>
      </c>
      <c r="D449" s="11" t="s">
        <v>556</v>
      </c>
      <c r="E449" s="3"/>
      <c r="F449" s="35"/>
      <c r="G449" s="35"/>
      <c r="H449" s="35"/>
      <c r="I449" s="35"/>
      <c r="J449" s="35"/>
      <c r="K449" s="35"/>
      <c r="L449" s="35"/>
      <c r="M449" s="35"/>
      <c r="N449" s="35"/>
      <c r="O449" s="4"/>
      <c r="P449" s="35"/>
      <c r="Q449" s="35"/>
      <c r="R449" s="35"/>
      <c r="S449" s="12"/>
      <c r="T449" s="12"/>
      <c r="U449" s="12"/>
    </row>
    <row r="450" spans="1:21" x14ac:dyDescent="0.3">
      <c r="A450" s="11"/>
      <c r="B450" s="11" t="s">
        <v>4572</v>
      </c>
      <c r="C450" s="11" t="s">
        <v>4358</v>
      </c>
      <c r="D450" s="11" t="s">
        <v>556</v>
      </c>
      <c r="E450" s="3"/>
      <c r="F450" s="35"/>
      <c r="G450" s="35"/>
      <c r="H450" s="35"/>
      <c r="I450" s="35"/>
      <c r="J450" s="35"/>
      <c r="K450" s="35"/>
      <c r="L450" s="35"/>
      <c r="M450" s="35"/>
      <c r="N450" s="35"/>
      <c r="O450" s="4"/>
      <c r="P450" s="35"/>
      <c r="Q450" s="35"/>
      <c r="R450" s="35"/>
      <c r="S450" s="12"/>
      <c r="T450" s="12"/>
      <c r="U450" s="12"/>
    </row>
    <row r="451" spans="1:21" x14ac:dyDescent="0.3">
      <c r="A451" s="11"/>
      <c r="B451" s="11" t="s">
        <v>4573</v>
      </c>
      <c r="C451" s="11" t="s">
        <v>4367</v>
      </c>
      <c r="D451" s="11" t="s">
        <v>556</v>
      </c>
      <c r="E451" s="3"/>
      <c r="F451" s="35"/>
      <c r="G451" s="35"/>
      <c r="H451" s="35"/>
      <c r="I451" s="35"/>
      <c r="J451" s="35"/>
      <c r="K451" s="35"/>
      <c r="L451" s="35"/>
      <c r="M451" s="35"/>
      <c r="N451" s="35"/>
      <c r="O451" s="4"/>
      <c r="P451" s="35"/>
      <c r="Q451" s="35"/>
      <c r="R451" s="35"/>
      <c r="S451" s="12"/>
      <c r="T451" s="12"/>
      <c r="U451" s="12"/>
    </row>
    <row r="452" spans="1:21" x14ac:dyDescent="0.3">
      <c r="A452" s="11"/>
      <c r="B452" s="11" t="s">
        <v>4574</v>
      </c>
      <c r="C452" s="11" t="s">
        <v>4374</v>
      </c>
      <c r="D452" s="11" t="s">
        <v>556</v>
      </c>
      <c r="E452" s="3"/>
      <c r="F452" s="35"/>
      <c r="G452" s="35"/>
      <c r="H452" s="35"/>
      <c r="I452" s="35"/>
      <c r="J452" s="35"/>
      <c r="K452" s="35"/>
      <c r="L452" s="35"/>
      <c r="M452" s="35"/>
      <c r="N452" s="35"/>
      <c r="O452" s="4"/>
      <c r="P452" s="35"/>
      <c r="Q452" s="35"/>
      <c r="R452" s="35"/>
      <c r="S452" s="12"/>
      <c r="T452" s="12"/>
      <c r="U452" s="12"/>
    </row>
    <row r="453" spans="1:21" x14ac:dyDescent="0.3">
      <c r="A453" s="11"/>
      <c r="B453" s="11" t="s">
        <v>5002</v>
      </c>
      <c r="C453" s="11" t="s">
        <v>4970</v>
      </c>
      <c r="D453" s="11" t="s">
        <v>556</v>
      </c>
      <c r="E453" s="3"/>
      <c r="F453" s="35"/>
      <c r="G453" s="35"/>
      <c r="H453" s="35"/>
      <c r="I453" s="35"/>
      <c r="J453" s="35"/>
      <c r="K453" s="35"/>
      <c r="L453" s="35"/>
      <c r="M453" s="35"/>
      <c r="N453" s="35"/>
      <c r="O453" s="4"/>
      <c r="P453" s="35"/>
      <c r="Q453" s="35"/>
      <c r="R453" s="35"/>
      <c r="S453" s="12"/>
      <c r="T453" s="12"/>
      <c r="U453" s="12"/>
    </row>
    <row r="454" spans="1:21" ht="15.6" x14ac:dyDescent="0.3">
      <c r="A454" s="9"/>
      <c r="B454" s="9" t="s">
        <v>556</v>
      </c>
      <c r="C454" s="9" t="s">
        <v>4575</v>
      </c>
      <c r="D454" s="10" t="s">
        <v>556</v>
      </c>
      <c r="E454" s="10"/>
      <c r="F454" s="10"/>
      <c r="G454" s="10"/>
      <c r="H454" s="10"/>
      <c r="I454" s="10"/>
      <c r="J454" s="10"/>
      <c r="K454" s="10"/>
      <c r="L454" s="10"/>
      <c r="M454" s="10"/>
      <c r="N454" s="10"/>
      <c r="O454" s="10"/>
      <c r="P454" s="10"/>
      <c r="Q454" s="10"/>
      <c r="R454" s="10"/>
      <c r="S454" s="10"/>
      <c r="T454" s="10"/>
      <c r="U454" s="10"/>
    </row>
    <row r="455" spans="1:21" x14ac:dyDescent="0.3">
      <c r="A455" s="11"/>
      <c r="B455" s="11" t="s">
        <v>4402</v>
      </c>
      <c r="C455" s="11" t="s">
        <v>4403</v>
      </c>
      <c r="D455" s="11" t="s">
        <v>556</v>
      </c>
      <c r="E455" s="35"/>
      <c r="F455" s="35"/>
      <c r="G455" s="35"/>
      <c r="H455" s="35"/>
      <c r="I455" s="35"/>
      <c r="J455" s="35"/>
      <c r="K455" s="35"/>
      <c r="L455" s="35"/>
      <c r="M455" s="35"/>
      <c r="N455" s="35"/>
      <c r="O455" s="4"/>
      <c r="P455" s="35"/>
      <c r="Q455" s="35"/>
      <c r="R455" s="35"/>
      <c r="S455" s="12"/>
      <c r="T455" s="12"/>
      <c r="U455" s="12"/>
    </row>
    <row r="456" spans="1:21" x14ac:dyDescent="0.3">
      <c r="A456" s="11"/>
      <c r="B456" s="11" t="s">
        <v>4406</v>
      </c>
      <c r="C456" s="11" t="s">
        <v>4407</v>
      </c>
      <c r="D456" s="11" t="s">
        <v>556</v>
      </c>
      <c r="E456" s="35"/>
      <c r="F456" s="35"/>
      <c r="G456" s="35"/>
      <c r="H456" s="35"/>
      <c r="I456" s="35"/>
      <c r="J456" s="35"/>
      <c r="K456" s="35"/>
      <c r="L456" s="35"/>
      <c r="M456" s="35"/>
      <c r="N456" s="35"/>
      <c r="O456" s="4"/>
      <c r="P456" s="35"/>
      <c r="Q456" s="35"/>
      <c r="R456" s="35"/>
      <c r="S456" s="12"/>
      <c r="T456" s="12"/>
      <c r="U456" s="12"/>
    </row>
    <row r="457" spans="1:21" x14ac:dyDescent="0.3">
      <c r="A457" s="11"/>
      <c r="B457" s="11" t="s">
        <v>4408</v>
      </c>
      <c r="C457" s="11" t="s">
        <v>4409</v>
      </c>
      <c r="D457" s="11" t="s">
        <v>556</v>
      </c>
      <c r="E457" s="35"/>
      <c r="F457" s="35"/>
      <c r="G457" s="35"/>
      <c r="H457" s="35"/>
      <c r="I457" s="35"/>
      <c r="J457" s="35"/>
      <c r="K457" s="35"/>
      <c r="L457" s="35"/>
      <c r="M457" s="35"/>
      <c r="N457" s="35"/>
      <c r="O457" s="4"/>
      <c r="P457" s="35"/>
      <c r="Q457" s="35"/>
      <c r="R457" s="35"/>
      <c r="S457" s="12"/>
      <c r="T457" s="12"/>
      <c r="U457" s="12"/>
    </row>
    <row r="458" spans="1:21" x14ac:dyDescent="0.3">
      <c r="A458" s="11"/>
      <c r="B458" s="11" t="s">
        <v>4410</v>
      </c>
      <c r="C458" s="11" t="s">
        <v>4411</v>
      </c>
      <c r="D458" s="11" t="s">
        <v>556</v>
      </c>
      <c r="E458" s="35"/>
      <c r="F458" s="35"/>
      <c r="G458" s="35"/>
      <c r="H458" s="35"/>
      <c r="I458" s="35"/>
      <c r="J458" s="35"/>
      <c r="K458" s="35"/>
      <c r="L458" s="35"/>
      <c r="M458" s="35"/>
      <c r="N458" s="35"/>
      <c r="O458" s="4"/>
      <c r="P458" s="35"/>
      <c r="Q458" s="35"/>
      <c r="R458" s="35"/>
      <c r="S458" s="12"/>
      <c r="T458" s="12"/>
      <c r="U458" s="12"/>
    </row>
    <row r="459" spans="1:21" ht="28.8" x14ac:dyDescent="0.3">
      <c r="A459" s="11"/>
      <c r="B459" s="11" t="s">
        <v>4412</v>
      </c>
      <c r="C459" s="11" t="s">
        <v>4413</v>
      </c>
      <c r="D459" s="11" t="s">
        <v>556</v>
      </c>
      <c r="E459" s="35"/>
      <c r="F459" s="35"/>
      <c r="G459" s="35"/>
      <c r="H459" s="35"/>
      <c r="I459" s="35"/>
      <c r="J459" s="35"/>
      <c r="K459" s="35"/>
      <c r="L459" s="35"/>
      <c r="M459" s="35"/>
      <c r="N459" s="35"/>
      <c r="O459" s="4"/>
      <c r="P459" s="35"/>
      <c r="Q459" s="35"/>
      <c r="R459" s="35"/>
      <c r="S459" s="12"/>
      <c r="T459" s="12"/>
      <c r="U459" s="12"/>
    </row>
    <row r="460" spans="1:21" ht="28.8" x14ac:dyDescent="0.3">
      <c r="A460" s="11"/>
      <c r="B460" s="11" t="s">
        <v>4414</v>
      </c>
      <c r="C460" s="11" t="s">
        <v>4415</v>
      </c>
      <c r="D460" s="11" t="s">
        <v>556</v>
      </c>
      <c r="E460" s="35"/>
      <c r="F460" s="35"/>
      <c r="G460" s="35"/>
      <c r="H460" s="35"/>
      <c r="I460" s="35"/>
      <c r="J460" s="35"/>
      <c r="K460" s="35"/>
      <c r="L460" s="35"/>
      <c r="M460" s="35"/>
      <c r="N460" s="35"/>
      <c r="O460" s="4"/>
      <c r="P460" s="35"/>
      <c r="Q460" s="35"/>
      <c r="R460" s="35"/>
      <c r="S460" s="12"/>
      <c r="T460" s="12"/>
      <c r="U460" s="12"/>
    </row>
    <row r="461" spans="1:21" ht="28.8" x14ac:dyDescent="0.3">
      <c r="A461" s="11"/>
      <c r="B461" s="11" t="s">
        <v>4416</v>
      </c>
      <c r="C461" s="11" t="s">
        <v>4417</v>
      </c>
      <c r="D461" s="11" t="s">
        <v>556</v>
      </c>
      <c r="E461" s="35"/>
      <c r="F461" s="35"/>
      <c r="G461" s="35"/>
      <c r="H461" s="35"/>
      <c r="I461" s="35"/>
      <c r="J461" s="35"/>
      <c r="K461" s="35"/>
      <c r="L461" s="35"/>
      <c r="M461" s="35"/>
      <c r="N461" s="35"/>
      <c r="O461" s="4"/>
      <c r="P461" s="35"/>
      <c r="Q461" s="35"/>
      <c r="R461" s="35"/>
      <c r="S461" s="12"/>
      <c r="T461" s="12"/>
      <c r="U461" s="12"/>
    </row>
    <row r="462" spans="1:21" ht="28.8" x14ac:dyDescent="0.3">
      <c r="A462" s="11"/>
      <c r="B462" s="11" t="s">
        <v>4418</v>
      </c>
      <c r="C462" s="11" t="s">
        <v>4419</v>
      </c>
      <c r="D462" s="11" t="s">
        <v>556</v>
      </c>
      <c r="E462" s="35"/>
      <c r="F462" s="35"/>
      <c r="G462" s="35"/>
      <c r="H462" s="35"/>
      <c r="I462" s="35"/>
      <c r="J462" s="35"/>
      <c r="K462" s="35"/>
      <c r="L462" s="35"/>
      <c r="M462" s="35"/>
      <c r="N462" s="35"/>
      <c r="O462" s="4"/>
      <c r="P462" s="35"/>
      <c r="Q462" s="35"/>
      <c r="R462" s="35"/>
      <c r="S462" s="12"/>
      <c r="T462" s="12"/>
      <c r="U462" s="12"/>
    </row>
    <row r="463" spans="1:21" x14ac:dyDescent="0.3">
      <c r="A463" s="11"/>
      <c r="B463" s="11" t="s">
        <v>4420</v>
      </c>
      <c r="C463" s="11" t="s">
        <v>4421</v>
      </c>
      <c r="D463" s="11" t="s">
        <v>556</v>
      </c>
      <c r="E463" s="35"/>
      <c r="F463" s="35"/>
      <c r="G463" s="35"/>
      <c r="H463" s="35"/>
      <c r="I463" s="35"/>
      <c r="J463" s="35"/>
      <c r="K463" s="35"/>
      <c r="L463" s="35"/>
      <c r="M463" s="35"/>
      <c r="N463" s="35"/>
      <c r="O463" s="4"/>
      <c r="P463" s="35"/>
      <c r="Q463" s="35"/>
      <c r="R463" s="35"/>
      <c r="S463" s="12"/>
      <c r="T463" s="12"/>
      <c r="U463" s="12"/>
    </row>
    <row r="464" spans="1:21" x14ac:dyDescent="0.3">
      <c r="A464" s="11"/>
      <c r="B464" s="11" t="s">
        <v>4422</v>
      </c>
      <c r="C464" s="11" t="s">
        <v>4423</v>
      </c>
      <c r="D464" s="11" t="s">
        <v>556</v>
      </c>
      <c r="E464" s="35"/>
      <c r="F464" s="35"/>
      <c r="G464" s="35"/>
      <c r="H464" s="35"/>
      <c r="I464" s="35"/>
      <c r="J464" s="35"/>
      <c r="K464" s="35"/>
      <c r="L464" s="35"/>
      <c r="M464" s="35"/>
      <c r="N464" s="35"/>
      <c r="O464" s="4"/>
      <c r="P464" s="35"/>
      <c r="Q464" s="35"/>
      <c r="R464" s="35"/>
      <c r="S464" s="12"/>
      <c r="T464" s="12"/>
      <c r="U464" s="12"/>
    </row>
    <row r="465" spans="1:21" x14ac:dyDescent="0.3">
      <c r="A465" s="11"/>
      <c r="B465" s="11" t="s">
        <v>4424</v>
      </c>
      <c r="C465" s="11" t="s">
        <v>4425</v>
      </c>
      <c r="D465" s="11" t="s">
        <v>556</v>
      </c>
      <c r="E465" s="35"/>
      <c r="F465" s="35"/>
      <c r="G465" s="35"/>
      <c r="H465" s="35"/>
      <c r="I465" s="35"/>
      <c r="J465" s="35"/>
      <c r="K465" s="35"/>
      <c r="L465" s="35"/>
      <c r="M465" s="35"/>
      <c r="N465" s="35"/>
      <c r="O465" s="4"/>
      <c r="P465" s="35"/>
      <c r="Q465" s="35"/>
      <c r="R465" s="35"/>
      <c r="S465" s="12"/>
      <c r="T465" s="12"/>
      <c r="U465" s="12"/>
    </row>
    <row r="466" spans="1:21" x14ac:dyDescent="0.3">
      <c r="A466" s="11"/>
      <c r="B466" s="11" t="s">
        <v>4426</v>
      </c>
      <c r="C466" s="11" t="s">
        <v>4427</v>
      </c>
      <c r="D466" s="11" t="s">
        <v>556</v>
      </c>
      <c r="E466" s="35"/>
      <c r="F466" s="35"/>
      <c r="G466" s="35"/>
      <c r="H466" s="35"/>
      <c r="I466" s="35"/>
      <c r="J466" s="35"/>
      <c r="K466" s="35"/>
      <c r="L466" s="35"/>
      <c r="M466" s="35"/>
      <c r="N466" s="35"/>
      <c r="O466" s="4"/>
      <c r="P466" s="35"/>
      <c r="Q466" s="35"/>
      <c r="R466" s="35"/>
      <c r="S466" s="12"/>
      <c r="T466" s="12"/>
      <c r="U466" s="12"/>
    </row>
    <row r="467" spans="1:21" x14ac:dyDescent="0.3">
      <c r="A467" s="11"/>
      <c r="B467" s="11" t="s">
        <v>4428</v>
      </c>
      <c r="C467" s="11" t="s">
        <v>4429</v>
      </c>
      <c r="D467" s="11" t="s">
        <v>556</v>
      </c>
      <c r="E467" s="35"/>
      <c r="F467" s="35"/>
      <c r="G467" s="35"/>
      <c r="H467" s="35"/>
      <c r="I467" s="35"/>
      <c r="J467" s="35"/>
      <c r="K467" s="35"/>
      <c r="L467" s="35"/>
      <c r="M467" s="35"/>
      <c r="N467" s="35"/>
      <c r="O467" s="4"/>
      <c r="P467" s="35"/>
      <c r="Q467" s="35"/>
      <c r="R467" s="35"/>
      <c r="S467" s="12"/>
      <c r="T467" s="12"/>
      <c r="U467" s="12"/>
    </row>
    <row r="468" spans="1:21" x14ac:dyDescent="0.3">
      <c r="A468" s="11"/>
      <c r="B468" s="11" t="s">
        <v>4430</v>
      </c>
      <c r="C468" s="11" t="s">
        <v>4431</v>
      </c>
      <c r="D468" s="11" t="s">
        <v>556</v>
      </c>
      <c r="E468" s="35"/>
      <c r="F468" s="35"/>
      <c r="G468" s="35"/>
      <c r="H468" s="35"/>
      <c r="I468" s="35"/>
      <c r="J468" s="35"/>
      <c r="K468" s="35"/>
      <c r="L468" s="35"/>
      <c r="M468" s="35"/>
      <c r="N468" s="35"/>
      <c r="O468" s="4"/>
      <c r="P468" s="35"/>
      <c r="Q468" s="35"/>
      <c r="R468" s="35"/>
      <c r="S468" s="12"/>
      <c r="T468" s="12"/>
      <c r="U468" s="12"/>
    </row>
    <row r="469" spans="1:21" x14ac:dyDescent="0.3">
      <c r="A469" s="11"/>
      <c r="B469" s="11" t="s">
        <v>4432</v>
      </c>
      <c r="C469" s="11" t="s">
        <v>4433</v>
      </c>
      <c r="D469" s="11" t="s">
        <v>556</v>
      </c>
      <c r="E469" s="35"/>
      <c r="F469" s="35"/>
      <c r="G469" s="35"/>
      <c r="H469" s="35"/>
      <c r="I469" s="35"/>
      <c r="J469" s="35"/>
      <c r="K469" s="35"/>
      <c r="L469" s="35"/>
      <c r="M469" s="35"/>
      <c r="N469" s="35"/>
      <c r="O469" s="4"/>
      <c r="P469" s="35"/>
      <c r="Q469" s="35"/>
      <c r="R469" s="35"/>
      <c r="S469" s="12"/>
      <c r="T469" s="12"/>
      <c r="U469" s="12"/>
    </row>
    <row r="470" spans="1:21" x14ac:dyDescent="0.3">
      <c r="A470" s="11"/>
      <c r="B470" s="11" t="s">
        <v>4576</v>
      </c>
      <c r="C470" s="11" t="s">
        <v>4435</v>
      </c>
      <c r="D470" s="11" t="s">
        <v>556</v>
      </c>
      <c r="E470" s="35"/>
      <c r="F470" s="35"/>
      <c r="G470" s="35"/>
      <c r="H470" s="35"/>
      <c r="I470" s="35"/>
      <c r="J470" s="35"/>
      <c r="K470" s="35"/>
      <c r="L470" s="35"/>
      <c r="M470" s="35"/>
      <c r="N470" s="35"/>
      <c r="O470" s="4"/>
      <c r="P470" s="35"/>
      <c r="Q470" s="35"/>
      <c r="R470" s="35"/>
      <c r="S470" s="12"/>
      <c r="T470" s="12"/>
      <c r="U470" s="12"/>
    </row>
    <row r="471" spans="1:21" ht="28.8" x14ac:dyDescent="0.3">
      <c r="A471" s="11"/>
      <c r="B471" s="11" t="s">
        <v>4436</v>
      </c>
      <c r="C471" s="11" t="s">
        <v>4437</v>
      </c>
      <c r="D471" s="11" t="s">
        <v>556</v>
      </c>
      <c r="E471" s="35"/>
      <c r="F471" s="35"/>
      <c r="G471" s="35"/>
      <c r="H471" s="35"/>
      <c r="I471" s="35"/>
      <c r="J471" s="35"/>
      <c r="K471" s="35"/>
      <c r="L471" s="35"/>
      <c r="M471" s="35"/>
      <c r="N471" s="35"/>
      <c r="O471" s="4"/>
      <c r="P471" s="35"/>
      <c r="Q471" s="35"/>
      <c r="R471" s="35"/>
      <c r="S471" s="12"/>
      <c r="T471" s="12"/>
      <c r="U471" s="12"/>
    </row>
    <row r="472" spans="1:21" ht="28.8" x14ac:dyDescent="0.3">
      <c r="A472" s="11"/>
      <c r="B472" s="11" t="s">
        <v>4438</v>
      </c>
      <c r="C472" s="11" t="s">
        <v>4439</v>
      </c>
      <c r="D472" s="11" t="s">
        <v>556</v>
      </c>
      <c r="E472" s="35"/>
      <c r="F472" s="35"/>
      <c r="G472" s="35"/>
      <c r="H472" s="35"/>
      <c r="I472" s="35"/>
      <c r="J472" s="35"/>
      <c r="K472" s="35"/>
      <c r="L472" s="35"/>
      <c r="M472" s="35"/>
      <c r="N472" s="35"/>
      <c r="O472" s="4"/>
      <c r="P472" s="35"/>
      <c r="Q472" s="35"/>
      <c r="R472" s="35"/>
      <c r="S472" s="12"/>
      <c r="T472" s="12"/>
      <c r="U472" s="12"/>
    </row>
    <row r="473" spans="1:21" x14ac:dyDescent="0.3">
      <c r="A473" s="11"/>
      <c r="B473" s="11" t="s">
        <v>4440</v>
      </c>
      <c r="C473" s="11" t="s">
        <v>4441</v>
      </c>
      <c r="D473" s="11" t="s">
        <v>556</v>
      </c>
      <c r="E473" s="35"/>
      <c r="F473" s="35"/>
      <c r="G473" s="35"/>
      <c r="H473" s="35"/>
      <c r="I473" s="35"/>
      <c r="J473" s="35"/>
      <c r="K473" s="35"/>
      <c r="L473" s="35"/>
      <c r="M473" s="35"/>
      <c r="N473" s="35"/>
      <c r="O473" s="4"/>
      <c r="P473" s="35"/>
      <c r="Q473" s="35"/>
      <c r="R473" s="35"/>
      <c r="S473" s="12"/>
      <c r="T473" s="12"/>
      <c r="U473" s="12"/>
    </row>
    <row r="474" spans="1:21" ht="28.8" x14ac:dyDescent="0.3">
      <c r="A474" s="11"/>
      <c r="B474" s="11" t="s">
        <v>4442</v>
      </c>
      <c r="C474" s="11" t="s">
        <v>4443</v>
      </c>
      <c r="D474" s="11" t="s">
        <v>556</v>
      </c>
      <c r="E474" s="35"/>
      <c r="F474" s="35"/>
      <c r="G474" s="35"/>
      <c r="H474" s="35"/>
      <c r="I474" s="35"/>
      <c r="J474" s="35"/>
      <c r="K474" s="35"/>
      <c r="L474" s="35"/>
      <c r="M474" s="35"/>
      <c r="N474" s="35"/>
      <c r="O474" s="4"/>
      <c r="P474" s="35"/>
      <c r="Q474" s="35"/>
      <c r="R474" s="35"/>
      <c r="S474" s="12"/>
      <c r="T474" s="12"/>
      <c r="U474" s="12"/>
    </row>
    <row r="475" spans="1:21" ht="28.8" x14ac:dyDescent="0.3">
      <c r="A475" s="11"/>
      <c r="B475" s="11" t="s">
        <v>4446</v>
      </c>
      <c r="C475" s="11" t="s">
        <v>4447</v>
      </c>
      <c r="D475" s="11" t="s">
        <v>556</v>
      </c>
      <c r="E475" s="35"/>
      <c r="F475" s="35"/>
      <c r="G475" s="35"/>
      <c r="H475" s="35"/>
      <c r="I475" s="35"/>
      <c r="J475" s="35"/>
      <c r="K475" s="35"/>
      <c r="L475" s="35"/>
      <c r="M475" s="35"/>
      <c r="N475" s="35"/>
      <c r="O475" s="4"/>
      <c r="P475" s="35"/>
      <c r="Q475" s="35"/>
      <c r="R475" s="35"/>
      <c r="S475" s="12"/>
      <c r="T475" s="12"/>
      <c r="U475" s="12"/>
    </row>
    <row r="476" spans="1:21" ht="28.8" x14ac:dyDescent="0.3">
      <c r="A476" s="11"/>
      <c r="B476" s="11" t="s">
        <v>4448</v>
      </c>
      <c r="C476" s="11" t="s">
        <v>4449</v>
      </c>
      <c r="D476" s="11" t="s">
        <v>556</v>
      </c>
      <c r="E476" s="35"/>
      <c r="F476" s="35"/>
      <c r="G476" s="35"/>
      <c r="H476" s="35"/>
      <c r="I476" s="35"/>
      <c r="J476" s="35"/>
      <c r="K476" s="35"/>
      <c r="L476" s="35"/>
      <c r="M476" s="35"/>
      <c r="N476" s="35"/>
      <c r="O476" s="4"/>
      <c r="P476" s="35"/>
      <c r="Q476" s="35"/>
      <c r="R476" s="35"/>
      <c r="S476" s="12"/>
      <c r="T476" s="12"/>
      <c r="U476" s="12"/>
    </row>
    <row r="477" spans="1:21" x14ac:dyDescent="0.3">
      <c r="A477" s="11"/>
      <c r="B477" s="11" t="s">
        <v>4450</v>
      </c>
      <c r="C477" s="11" t="s">
        <v>4451</v>
      </c>
      <c r="D477" s="11" t="s">
        <v>556</v>
      </c>
      <c r="E477" s="35"/>
      <c r="F477" s="35"/>
      <c r="G477" s="35"/>
      <c r="H477" s="35"/>
      <c r="I477" s="35"/>
      <c r="J477" s="35"/>
      <c r="K477" s="35"/>
      <c r="L477" s="35"/>
      <c r="M477" s="35"/>
      <c r="N477" s="35"/>
      <c r="O477" s="4"/>
      <c r="P477" s="35"/>
      <c r="Q477" s="35"/>
      <c r="R477" s="35"/>
      <c r="S477" s="12"/>
      <c r="T477" s="12"/>
      <c r="U477" s="12"/>
    </row>
    <row r="478" spans="1:21" ht="28.8" x14ac:dyDescent="0.3">
      <c r="A478" s="11"/>
      <c r="B478" s="11" t="s">
        <v>4452</v>
      </c>
      <c r="C478" s="11" t="s">
        <v>4453</v>
      </c>
      <c r="D478" s="11" t="s">
        <v>556</v>
      </c>
      <c r="E478" s="35"/>
      <c r="F478" s="35"/>
      <c r="G478" s="35"/>
      <c r="H478" s="35"/>
      <c r="I478" s="35"/>
      <c r="J478" s="35"/>
      <c r="K478" s="35"/>
      <c r="L478" s="35"/>
      <c r="M478" s="35"/>
      <c r="N478" s="35"/>
      <c r="O478" s="4"/>
      <c r="P478" s="35"/>
      <c r="Q478" s="35"/>
      <c r="R478" s="35"/>
      <c r="S478" s="12"/>
      <c r="T478" s="12"/>
      <c r="U478" s="12"/>
    </row>
    <row r="480" spans="1:21" x14ac:dyDescent="0.3">
      <c r="B480" s="44" t="s">
        <v>4577</v>
      </c>
      <c r="C480" s="42"/>
      <c r="D480" s="43"/>
      <c r="E480" s="17"/>
      <c r="F480" s="7"/>
      <c r="G480" s="7"/>
      <c r="H480" s="15" t="s">
        <v>4578</v>
      </c>
      <c r="I480" s="16"/>
      <c r="J480" s="17"/>
    </row>
  </sheetData>
  <sheetProtection sheet="1" formatColumns="0" formatRows="0" selectLockedCells="1"/>
  <conditionalFormatting sqref="E43:O43">
    <cfRule type="dataBar" priority="1">
      <dataBar>
        <cfvo type="num" val="0"/>
        <cfvo type="num" val="1"/>
        <color theme="9" tint="0.39997558519241921"/>
      </dataBar>
      <extLst>
        <ext xmlns:x14="http://schemas.microsoft.com/office/spreadsheetml/2009/9/main" uri="{B025F937-C7B1-47D3-B67F-A62EFF666E3E}">
          <x14:id>{BFDF1392-C62E-421D-99DC-B295E5CFEC86}</x14:id>
        </ext>
      </extLst>
    </cfRule>
  </conditionalFormatting>
  <conditionalFormatting sqref="E44:O44">
    <cfRule type="dataBar" priority="2">
      <dataBar>
        <cfvo type="num" val="0"/>
        <cfvo type="num" val="1"/>
        <color theme="5" tint="0.39997558519241921"/>
      </dataBar>
      <extLst>
        <ext xmlns:x14="http://schemas.microsoft.com/office/spreadsheetml/2009/9/main" uri="{B025F937-C7B1-47D3-B67F-A62EFF666E3E}">
          <x14:id>{DFC35FE8-7FA6-45DB-817C-E29C47F79ECD}</x14:id>
        </ext>
      </extLst>
    </cfRule>
  </conditionalFormatting>
  <dataValidations count="7">
    <dataValidation allowBlank="1" showErrorMessage="1" sqref="C37:C44 O424:O425 O421:O422 O418:O419 O415:O416 O410:O413 O407:O408 O403:O405 O396:O401 O393:O394 O390:O391 O386:O388 O383:O384 O322:O323 O319:O320 O316:O317 O313:O314 O309:O311 O305:O307 O302:O303 O299:O300 O294:O297 O291:O292 O279:O280 O258:O259 O255:O256 O173:O176 O162:O163 O158:O160 O154:O156 O151:O152 O148:O149 O142:O146 O136:O138 O133:O134 O130:O131 O127:O128 O113:O114 O89:O90 O71:O72 O68:O69 M427:M428 M424:M425 M421:M422 M418:M419 M415:M416 M410:M413 M407:M408 M403:M405 M396:M401 M393:M394 M390:M391 M386:M388 M383:M384 M379:M381 M376:M377 M373:M374 M370:M371 M366:M368 M362:M364 M359:M360 M356:M357 M353:M354 M350:M351 M347:M348 M344:M345 M341:M342 M338:M339 M335:M336 M332:M333 M329:M330 M326:M327 M322:M323 M319:M320 M316:M317 M313:M314 M309:M311 M305:M307 M302:M303 M299:M300 M294:M297 M291:M292 M282:M289 M279:M280 M276:M277 M273:M274 M271 M269 M267 M265 M261:M263 M258:M259 M255:M256 M252:M253 M250 M173:M176 M168:M171 M165:M166 M162:M163 M158:M160 M154:M156 M151:M152 M148:M149 M142:M146 M140 M136:M138 M133:M134 M130:M131 M127:M128 M125 M123 M120:M121 M116:M118 M113:M114 M110:M111 M107:M108 M104:M105 M101:M102 M98:M99 M95:M96 M92:M93 M89:M90 M86:M87 M83:M84 M80:M81 M77:M78 M74:M75 M71:M72 M68:M69 M65:M66 M62:M63 M59:M60 M56:M57 M53:M54 M50:M51 M48 K427:K428 K424:K425 K421:K422 K418:K419 K415:K416 K410:K413 K407:K408 K403:K405 K396:K401 K393:K394 K390:K391 K386:K388 K383:K384 K379:K381 K376:K377 K373:K374 K370:K371 K366:K368 K362:K364 K359:K360 K356:K357 K353:K354 K350:K351 K347:K348 K344:K345 K341:K342 K338:K339 K335:K336 K332:K333 K329:K330 K326:K327 K322:K323 K319:K320 K316:K317 K313:K314 K309:K311 K305:K307 K302:K303 K299:K300 K294:K297 K291:K292 K282:K289 K279:K280 K276:K277 K273:K274 K271 K269 K267 K265 K261:K263 K258:K259 K255:K256 K252:K253 K250 K173:K176 K168:K171 K165:K166 K162:K163 K158:K160 K154:K156 K151:K152 K148:K149 K142:K146 K140 K136:K138 K133:K134 K130:K131 K127:K128 K125 K123 K120:K121 K116:K118 K113:K114 K110:K111 K107:K108 K104:K105 K101:K102 K98:K99 K95:K96 K92:K93 K89:K90 K86:K87 K83:K84 K80:K81 K77:K78 K74:K75 K71:K72 K68:K69 K65:K66 K62:K63 K59:K60 K56:K57 K53:K54 K50:K51 K48 I427:I428 I424:I425 I421:I422 I418:I419 I415:I416 I410:I413 I407:I408 I403:I405 I396:I401 I393:I394 I390:I391 I386:I388 I383:I384 I379:I381 I376:I377 I373:I374 I370:I371 I366:I368 I362:I364 I359:I360 I356:I357 I353:I354 I350:I351 I347:I348 I344:I345 I341:I342 I338:I339 I335:I336 I332:I333 I329:I330 I326:I327 I322:I323 I319:I320 I316:I317 I313:I314 I309:I311 I305:I307 I302:I303 I299:I300 I294:I297 I291:I292 I282:I289 I279:I280 I276:I277 I273:I274 I271 I269 I267 I265 I261:I263 I258:I259 I255:I256 I252:I253 I250 I173:I176 I168:I171 I165:I166 I162:I163 I158:I160 I154:I156 I151:I152 I148:I149 I142:I146 I140 I136:I138 I133:I134 I130:I131 I127:I128 I125 I123 I120:I121 I116:I118 I113:I114 I110:I111 I107:I108 I104:I105 I101:I102 I98:I99 I95:I96 I92:I93 I89:I90 I86:I87 I83:I84 I80:I81 I77:I78 I74:I75 I71:I72 I68:I69 I65:I66 I62:I63 I59:I60 I56:I57 I53:I54 I50:I51 I48 O276:O277 O362:O364 O366:O368 O359:O360 O356:O357 O353:O354 O350:O351 O83:O84 O347:O348 O80:O81 O344:O345 O77:O78 O74:O75 O341:O342 O65:O66 O273:O274 O62:O63 O271 O59:O60 O104:O105 O101:O102 O98:O99 O92:O93 O95:O96 O338:O339 O335:O336 O332:O333 O56:O57 O269 O265 O125 O123 O120:O121 O116:O118 O379:O381 O376:O377 O110:O111 O107:O108 O373:O374 O370:O371 O165:O166 O168:O171 O282:O289 O140 O427:O428 O86:O87 O329:O330 O261:O263 O267 O252:O253 O326:O327 O250 O53:O54 O50:O51 O48" xr:uid="{54A0D5C1-D46D-4DFA-B5F4-667B028B8BCF}"/>
    <dataValidation type="list" allowBlank="1" showInputMessage="1" promptTitle="Note:" prompt="Please use the drop-down list provided." sqref="D27" xr:uid="{83ADA666-3A7F-49DF-B9F8-B8BEA6DB54C1}">
      <formula1>_xlfn.ANCHORARRAY($AD$46)</formula1>
    </dataValidation>
    <dataValidation type="list" allowBlank="1" showInputMessage="1" promptTitle="Note:" prompt="Please use the drop-down list provided." sqref="D25" xr:uid="{81C2A95A-4A9C-4871-A952-7BBEA247A8DC}">
      <formula1>_xlfn.ANCHORARRAY($AC$46)</formula1>
    </dataValidation>
    <dataValidation type="custom" allowBlank="1" showInputMessage="1" promptTitle="Note:" prompt="Please use:_x000a_DD/MM/YYYY format._x000a_e.g. 23/06/2023" sqref="D12" xr:uid="{753D19C6-BD93-4E47-82D4-3F87CE374916}">
      <formula1>IFERROR(DATE(RIGHT(D12,4),MID(D12,4,2),LEFT(D12,2)),"")</formula1>
    </dataValidation>
    <dataValidation type="list" allowBlank="1" showInputMessage="1" showErrorMessage="1" promptTitle="Note:" prompt="Please use the drop-down list provided." sqref="D10" xr:uid="{C4464890-C487-4650-A2F8-85F627C7F2B9}">
      <formula1>$BA$47:$BA$51</formula1>
    </dataValidation>
    <dataValidation type="list" showInputMessage="1" showErrorMessage="1" promptTitle="Note:" prompt="Please use the drop-down list provided." sqref="D23" xr:uid="{92CA4D9F-82B7-40CB-8E5F-88144CA66C4F}">
      <formula1>$AY$47:$AY$56</formula1>
    </dataValidation>
    <dataValidation type="list" allowBlank="1" showInputMessage="1" promptTitle="Note:" prompt="Please use the drop-down list provided." sqref="D31" xr:uid="{114EFC29-F8C6-4C14-A01E-84934E24821F}">
      <formula1>$BB$47:$BB$50</formula1>
    </dataValidation>
  </dataValidations>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BFDF1392-C62E-421D-99DC-B295E5CFEC86}">
            <x14:dataBar minLength="0" maxLength="100" gradient="0">
              <x14:cfvo type="num">
                <xm:f>0</xm:f>
              </x14:cfvo>
              <x14:cfvo type="num">
                <xm:f>1</xm:f>
              </x14:cfvo>
              <x14:negativeFillColor rgb="FFFF0000"/>
              <x14:axisColor rgb="FF000000"/>
            </x14:dataBar>
          </x14:cfRule>
          <xm:sqref>E43:O43</xm:sqref>
        </x14:conditionalFormatting>
        <x14:conditionalFormatting xmlns:xm="http://schemas.microsoft.com/office/excel/2006/main">
          <x14:cfRule type="dataBar" id="{DFC35FE8-7FA6-45DB-817C-E29C47F79ECD}">
            <x14:dataBar minLength="0" maxLength="100" gradient="0">
              <x14:cfvo type="num">
                <xm:f>0</xm:f>
              </x14:cfvo>
              <x14:cfvo type="num">
                <xm:f>1</xm:f>
              </x14:cfvo>
              <x14:negativeFillColor rgb="FFFF0000"/>
              <x14:axisColor rgb="FF000000"/>
            </x14:dataBar>
          </x14:cfRule>
          <xm:sqref>E44:O44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CFD45D-2A0E-4150-99AD-6688431AC6B4}">
  <sheetPr codeName="Sheet14">
    <tabColor theme="9" tint="0.39997558519241921"/>
  </sheetPr>
  <dimension ref="A1:BF414"/>
  <sheetViews>
    <sheetView showGridLines="0" zoomScaleNormal="100" workbookViewId="0">
      <selection activeCell="D10" sqref="D10"/>
    </sheetView>
  </sheetViews>
  <sheetFormatPr defaultColWidth="8.6640625" defaultRowHeight="14.4" outlineLevelRow="1" x14ac:dyDescent="0.3"/>
  <cols>
    <col min="1" max="1" width="2.6640625" style="22" customWidth="1"/>
    <col min="2" max="2" width="11.6640625" style="22" customWidth="1"/>
    <col min="3" max="3" width="86.44140625" style="22" customWidth="1"/>
    <col min="4" max="4" width="24.6640625" style="22" customWidth="1"/>
    <col min="5" max="5" width="22.44140625" style="22" customWidth="1"/>
    <col min="6" max="15" width="19.33203125" style="22" customWidth="1"/>
    <col min="16" max="16" width="16.33203125" style="22" customWidth="1"/>
    <col min="17" max="17" width="15" style="22" customWidth="1"/>
    <col min="18" max="18" width="43.44140625" style="22" customWidth="1"/>
    <col min="19" max="21" width="42.109375" style="22" customWidth="1"/>
    <col min="22" max="22" width="8.6640625" style="22" customWidth="1"/>
    <col min="23" max="23" width="8.33203125" style="22" customWidth="1"/>
    <col min="24" max="58" width="8.6640625" style="22" hidden="1" customWidth="1"/>
    <col min="59" max="61" width="8.6640625" style="22" customWidth="1"/>
    <col min="62" max="16384" width="8.6640625" style="22"/>
  </cols>
  <sheetData>
    <row r="1" spans="1:21" ht="70.5" customHeight="1" outlineLevel="1" x14ac:dyDescent="0.7">
      <c r="B1" s="23"/>
      <c r="C1" s="24"/>
      <c r="D1" s="24"/>
      <c r="E1" s="24"/>
      <c r="F1" s="24"/>
      <c r="G1" s="24"/>
      <c r="H1" s="24"/>
      <c r="I1" s="24"/>
      <c r="J1" s="24"/>
      <c r="K1" s="24"/>
      <c r="L1" s="24"/>
      <c r="M1" s="24"/>
      <c r="N1" s="24"/>
      <c r="O1" s="24"/>
      <c r="P1" s="24"/>
      <c r="Q1" s="24"/>
      <c r="R1" s="24"/>
      <c r="S1" s="24"/>
      <c r="T1" s="24"/>
      <c r="U1" s="24"/>
    </row>
    <row r="2" spans="1:21" ht="123.75" customHeight="1" outlineLevel="1" x14ac:dyDescent="0.3">
      <c r="A2" s="24"/>
      <c r="B2" s="25"/>
      <c r="C2" s="26"/>
      <c r="D2" s="26"/>
      <c r="E2" s="24"/>
      <c r="F2" s="24"/>
      <c r="G2" s="24"/>
      <c r="H2" s="24"/>
      <c r="I2" s="24"/>
      <c r="J2" s="24"/>
      <c r="K2" s="24"/>
      <c r="L2" s="24"/>
      <c r="M2" s="24"/>
      <c r="N2" s="24"/>
      <c r="O2" s="24"/>
      <c r="P2" s="24"/>
      <c r="Q2" s="24"/>
      <c r="R2" s="24"/>
      <c r="S2" s="24"/>
      <c r="T2" s="24"/>
      <c r="U2" s="24"/>
    </row>
    <row r="3" spans="1:21" outlineLevel="1" x14ac:dyDescent="0.3">
      <c r="A3" s="24"/>
      <c r="B3" s="24"/>
      <c r="C3" s="26"/>
      <c r="D3" s="24"/>
      <c r="E3" s="24"/>
      <c r="F3" s="24"/>
      <c r="G3" s="24"/>
      <c r="H3" s="24"/>
      <c r="I3" s="24"/>
      <c r="J3" s="24"/>
      <c r="K3" s="24"/>
      <c r="L3" s="24"/>
      <c r="M3" s="24"/>
      <c r="N3" s="24"/>
      <c r="O3" s="24"/>
      <c r="P3" s="24"/>
      <c r="Q3" s="24"/>
      <c r="R3" s="24"/>
      <c r="S3" s="24"/>
      <c r="T3" s="24"/>
      <c r="U3" s="24"/>
    </row>
    <row r="4" spans="1:21" ht="48.75" customHeight="1" outlineLevel="1" x14ac:dyDescent="0.3">
      <c r="A4" s="24"/>
      <c r="B4" s="24"/>
      <c r="C4" s="26"/>
      <c r="D4" s="24"/>
      <c r="E4" s="24"/>
      <c r="F4" s="18"/>
      <c r="G4" s="18"/>
      <c r="H4" s="18"/>
      <c r="I4" s="18"/>
      <c r="J4" s="18"/>
      <c r="K4" s="18"/>
      <c r="L4" s="18"/>
      <c r="M4" s="18"/>
      <c r="N4" s="18"/>
      <c r="O4" s="18"/>
      <c r="P4" s="18"/>
      <c r="Q4" s="18"/>
      <c r="R4" s="18"/>
      <c r="S4" s="18"/>
      <c r="T4" s="18"/>
      <c r="U4" s="18"/>
    </row>
    <row r="5" spans="1:21" outlineLevel="1" x14ac:dyDescent="0.3">
      <c r="A5" s="24"/>
      <c r="B5" s="24"/>
      <c r="C5" s="26"/>
      <c r="D5" s="24"/>
      <c r="E5" s="24"/>
      <c r="F5" s="18"/>
      <c r="G5" s="18"/>
      <c r="H5" s="18"/>
      <c r="I5" s="18"/>
      <c r="J5" s="18"/>
      <c r="K5" s="18"/>
      <c r="L5" s="18"/>
      <c r="M5" s="18"/>
      <c r="N5" s="18"/>
      <c r="O5" s="18"/>
      <c r="P5" s="18"/>
      <c r="Q5" s="18"/>
      <c r="R5" s="18"/>
      <c r="S5" s="18"/>
      <c r="T5" s="18"/>
      <c r="U5" s="18"/>
    </row>
    <row r="6" spans="1:21" ht="49.5" customHeight="1" outlineLevel="1" x14ac:dyDescent="0.3">
      <c r="A6" s="24"/>
      <c r="B6" s="24"/>
      <c r="C6" s="24"/>
      <c r="D6" s="24"/>
      <c r="E6" s="24"/>
      <c r="F6" s="18"/>
      <c r="G6" s="18"/>
      <c r="H6" s="18"/>
      <c r="I6" s="18"/>
      <c r="J6" s="18"/>
      <c r="K6" s="18"/>
      <c r="L6" s="18"/>
      <c r="M6" s="18"/>
      <c r="N6" s="18"/>
      <c r="O6" s="18"/>
      <c r="P6" s="18"/>
      <c r="Q6" s="18"/>
      <c r="R6" s="18"/>
      <c r="S6" s="18"/>
      <c r="T6" s="18"/>
      <c r="U6" s="18"/>
    </row>
    <row r="7" spans="1:21" ht="10.95" customHeight="1" outlineLevel="1" x14ac:dyDescent="0.3">
      <c r="A7" s="24"/>
      <c r="B7" s="24"/>
      <c r="C7" s="24"/>
      <c r="D7" s="24"/>
      <c r="E7" s="24"/>
      <c r="F7" s="18"/>
      <c r="G7" s="18"/>
      <c r="H7" s="18"/>
      <c r="I7" s="18"/>
      <c r="J7" s="18"/>
      <c r="K7" s="18"/>
      <c r="L7" s="18"/>
      <c r="M7" s="18"/>
      <c r="N7" s="18"/>
      <c r="O7" s="18"/>
      <c r="P7" s="18"/>
      <c r="Q7" s="18"/>
      <c r="R7" s="18"/>
      <c r="S7" s="18"/>
      <c r="T7" s="18"/>
      <c r="U7" s="18"/>
    </row>
    <row r="8" spans="1:21" outlineLevel="1" x14ac:dyDescent="0.3">
      <c r="A8" s="24"/>
      <c r="B8" s="27"/>
      <c r="C8" s="27" t="s">
        <v>4454</v>
      </c>
      <c r="D8" s="28"/>
      <c r="E8" s="27"/>
      <c r="F8" s="18"/>
      <c r="G8" s="18"/>
      <c r="H8" s="18"/>
      <c r="I8" s="18"/>
      <c r="J8" s="18"/>
      <c r="K8" s="18"/>
      <c r="L8" s="18"/>
      <c r="M8" s="18"/>
      <c r="N8" s="18"/>
      <c r="O8" s="18"/>
      <c r="P8" s="18"/>
      <c r="Q8" s="18"/>
      <c r="R8" s="18"/>
      <c r="S8" s="18"/>
      <c r="T8" s="18"/>
      <c r="U8" s="18"/>
    </row>
    <row r="9" spans="1:21" outlineLevel="1" x14ac:dyDescent="0.3">
      <c r="A9" s="24"/>
      <c r="B9" s="30"/>
      <c r="C9" s="30"/>
      <c r="D9" s="30"/>
      <c r="E9" s="30"/>
      <c r="F9" s="18"/>
      <c r="G9" s="18"/>
      <c r="H9" s="18"/>
      <c r="I9" s="18"/>
      <c r="J9" s="18"/>
      <c r="K9" s="18"/>
      <c r="L9" s="18"/>
      <c r="M9" s="18"/>
      <c r="N9" s="18"/>
      <c r="O9" s="18"/>
      <c r="P9" s="18"/>
      <c r="Q9" s="18"/>
      <c r="R9" s="18"/>
      <c r="S9" s="18"/>
      <c r="T9" s="18"/>
      <c r="U9" s="18"/>
    </row>
    <row r="10" spans="1:21" outlineLevel="1" x14ac:dyDescent="0.3">
      <c r="A10" s="24"/>
      <c r="B10" s="30"/>
      <c r="C10" s="30" t="s">
        <v>4594</v>
      </c>
      <c r="D10" s="4" t="s">
        <v>4632</v>
      </c>
      <c r="E10" s="30"/>
      <c r="F10" s="18"/>
      <c r="G10" s="18"/>
      <c r="H10" s="18"/>
      <c r="I10" s="18"/>
      <c r="J10" s="18"/>
      <c r="K10" s="18"/>
      <c r="L10" s="18"/>
      <c r="M10" s="18"/>
      <c r="N10" s="18"/>
      <c r="O10" s="18"/>
      <c r="P10" s="18"/>
      <c r="Q10" s="18"/>
      <c r="R10" s="18"/>
      <c r="S10" s="18"/>
      <c r="T10" s="18"/>
      <c r="U10" s="18"/>
    </row>
    <row r="11" spans="1:21" outlineLevel="1" x14ac:dyDescent="0.3">
      <c r="A11" s="24"/>
      <c r="B11" s="30"/>
      <c r="C11" s="30"/>
      <c r="D11" s="30"/>
      <c r="E11" s="30"/>
      <c r="F11" s="18"/>
      <c r="G11" s="18"/>
      <c r="H11" s="18"/>
      <c r="I11" s="18"/>
      <c r="J11" s="18"/>
      <c r="K11" s="18"/>
      <c r="L11" s="18"/>
      <c r="M11" s="18"/>
      <c r="N11" s="18"/>
      <c r="O11" s="18"/>
      <c r="P11" s="18"/>
      <c r="Q11" s="18"/>
      <c r="R11" s="18"/>
      <c r="S11" s="18"/>
      <c r="T11" s="18"/>
      <c r="U11" s="18"/>
    </row>
    <row r="12" spans="1:21" outlineLevel="1" x14ac:dyDescent="0.3">
      <c r="A12" s="24"/>
      <c r="B12" s="30"/>
      <c r="C12" s="30" t="s">
        <v>4595</v>
      </c>
      <c r="D12" s="4"/>
      <c r="E12" s="30"/>
      <c r="F12" s="18"/>
      <c r="G12" s="18"/>
      <c r="H12" s="18"/>
      <c r="I12" s="18"/>
      <c r="J12" s="18"/>
      <c r="K12" s="18"/>
      <c r="L12" s="18"/>
      <c r="M12" s="18"/>
      <c r="N12" s="18"/>
      <c r="O12" s="18"/>
      <c r="P12" s="18"/>
      <c r="Q12" s="18"/>
      <c r="R12" s="18"/>
      <c r="S12" s="18"/>
      <c r="T12" s="18"/>
      <c r="U12" s="18"/>
    </row>
    <row r="13" spans="1:21" outlineLevel="1" x14ac:dyDescent="0.3">
      <c r="A13" s="24"/>
      <c r="B13" s="30"/>
      <c r="C13" s="30"/>
      <c r="D13" s="30"/>
      <c r="E13" s="30"/>
      <c r="F13" s="18"/>
      <c r="G13" s="18"/>
      <c r="H13" s="18"/>
      <c r="I13" s="18"/>
      <c r="J13" s="18"/>
      <c r="K13" s="18"/>
      <c r="L13" s="18"/>
      <c r="M13" s="18"/>
      <c r="N13" s="18"/>
      <c r="O13" s="18"/>
      <c r="P13" s="18"/>
      <c r="Q13" s="18"/>
      <c r="R13" s="18"/>
      <c r="S13" s="18"/>
      <c r="T13" s="18"/>
      <c r="U13" s="18"/>
    </row>
    <row r="14" spans="1:21" outlineLevel="1" x14ac:dyDescent="0.3">
      <c r="A14" s="24"/>
      <c r="B14" s="30"/>
      <c r="C14" s="30" t="s">
        <v>4596</v>
      </c>
      <c r="D14" s="4"/>
      <c r="E14" s="30"/>
      <c r="F14" s="18"/>
      <c r="G14" s="18"/>
      <c r="H14" s="18"/>
      <c r="I14" s="18"/>
      <c r="J14" s="18"/>
      <c r="K14" s="18"/>
      <c r="L14" s="18"/>
      <c r="M14" s="18"/>
      <c r="N14" s="18"/>
      <c r="O14" s="18"/>
      <c r="P14" s="18"/>
      <c r="Q14" s="18"/>
      <c r="R14" s="18"/>
      <c r="S14" s="18"/>
      <c r="T14" s="18"/>
      <c r="U14" s="18"/>
    </row>
    <row r="15" spans="1:21" outlineLevel="1" x14ac:dyDescent="0.3">
      <c r="A15" s="24"/>
      <c r="B15" s="30"/>
      <c r="C15" s="30"/>
      <c r="D15" s="30"/>
      <c r="E15" s="30"/>
      <c r="F15" s="18"/>
      <c r="G15" s="18"/>
      <c r="H15" s="18"/>
      <c r="I15" s="18"/>
      <c r="J15" s="18"/>
      <c r="K15" s="18"/>
      <c r="L15" s="18"/>
      <c r="M15" s="18"/>
      <c r="N15" s="18"/>
      <c r="O15" s="18"/>
      <c r="P15" s="18"/>
      <c r="Q15" s="18"/>
      <c r="R15" s="18"/>
      <c r="S15" s="18"/>
      <c r="T15" s="18"/>
      <c r="U15" s="18"/>
    </row>
    <row r="16" spans="1:21" outlineLevel="1" x14ac:dyDescent="0.3">
      <c r="A16" s="24"/>
      <c r="B16" s="30"/>
      <c r="C16" s="30" t="s">
        <v>4597</v>
      </c>
      <c r="D16" s="19"/>
      <c r="E16" s="30"/>
      <c r="F16" s="18"/>
      <c r="G16" s="18"/>
      <c r="H16" s="18"/>
      <c r="I16" s="18"/>
      <c r="J16" s="18"/>
      <c r="K16" s="18"/>
      <c r="L16" s="18"/>
      <c r="M16" s="18"/>
      <c r="N16" s="18"/>
      <c r="O16" s="18"/>
      <c r="P16" s="18"/>
      <c r="Q16" s="18"/>
      <c r="R16" s="18"/>
      <c r="S16" s="18"/>
      <c r="T16" s="18"/>
      <c r="U16" s="18"/>
    </row>
    <row r="17" spans="1:21" outlineLevel="1" x14ac:dyDescent="0.3">
      <c r="A17" s="24"/>
      <c r="B17" s="30"/>
      <c r="C17" s="30"/>
      <c r="D17" s="30"/>
      <c r="E17" s="30"/>
      <c r="F17" s="18"/>
      <c r="G17" s="18"/>
      <c r="H17" s="18"/>
      <c r="I17" s="18"/>
      <c r="J17" s="18"/>
      <c r="K17" s="18"/>
      <c r="L17" s="18"/>
      <c r="M17" s="18"/>
      <c r="N17" s="18"/>
      <c r="O17" s="18"/>
      <c r="P17" s="18"/>
      <c r="Q17" s="18"/>
      <c r="R17" s="18"/>
      <c r="S17" s="18"/>
      <c r="T17" s="18"/>
      <c r="U17" s="18"/>
    </row>
    <row r="18" spans="1:21" outlineLevel="1" x14ac:dyDescent="0.3">
      <c r="A18" s="24"/>
      <c r="B18" s="30"/>
      <c r="C18" s="30" t="s">
        <v>4598</v>
      </c>
      <c r="D18" s="4"/>
      <c r="E18" s="30"/>
      <c r="F18" s="18"/>
      <c r="G18" s="18"/>
      <c r="H18" s="18"/>
      <c r="I18" s="18"/>
      <c r="J18" s="18"/>
      <c r="K18" s="18"/>
      <c r="L18" s="18"/>
      <c r="M18" s="18"/>
      <c r="N18" s="18"/>
      <c r="O18" s="18"/>
      <c r="P18" s="18"/>
      <c r="Q18" s="18"/>
      <c r="R18" s="18"/>
      <c r="S18" s="18"/>
      <c r="T18" s="18"/>
      <c r="U18" s="18"/>
    </row>
    <row r="19" spans="1:21" outlineLevel="1" x14ac:dyDescent="0.3">
      <c r="A19" s="24"/>
      <c r="B19" s="30"/>
      <c r="C19" s="30"/>
      <c r="D19" s="30"/>
      <c r="E19" s="30"/>
      <c r="F19" s="18"/>
      <c r="G19" s="18"/>
      <c r="H19" s="18"/>
      <c r="I19" s="18"/>
      <c r="J19" s="18"/>
      <c r="K19" s="18"/>
      <c r="L19" s="18"/>
      <c r="M19" s="18"/>
      <c r="N19" s="18"/>
      <c r="O19" s="18"/>
      <c r="P19" s="18"/>
      <c r="Q19" s="18"/>
      <c r="R19" s="18"/>
      <c r="S19" s="18"/>
      <c r="T19" s="18"/>
      <c r="U19" s="18"/>
    </row>
    <row r="20" spans="1:21" outlineLevel="1" x14ac:dyDescent="0.3">
      <c r="A20" s="24"/>
      <c r="B20" s="24"/>
      <c r="C20" s="24"/>
      <c r="D20" s="24"/>
      <c r="E20" s="24"/>
      <c r="F20" s="18"/>
      <c r="G20" s="18"/>
      <c r="H20" s="18"/>
      <c r="I20" s="18"/>
      <c r="J20" s="18"/>
      <c r="K20" s="18"/>
      <c r="L20" s="18"/>
      <c r="M20" s="18"/>
      <c r="N20" s="18"/>
      <c r="O20" s="18"/>
      <c r="P20" s="18"/>
      <c r="Q20" s="18"/>
      <c r="R20" s="18"/>
      <c r="S20" s="18"/>
      <c r="T20" s="18"/>
      <c r="U20" s="18"/>
    </row>
    <row r="21" spans="1:21" outlineLevel="1" x14ac:dyDescent="0.3">
      <c r="A21" s="24"/>
      <c r="B21" s="27"/>
      <c r="C21" s="27" t="s">
        <v>4455</v>
      </c>
      <c r="D21" s="27"/>
      <c r="E21" s="27"/>
      <c r="N21" s="18"/>
      <c r="O21" s="18"/>
      <c r="P21" s="18"/>
      <c r="Q21" s="18"/>
      <c r="R21" s="18"/>
      <c r="S21" s="18"/>
      <c r="T21" s="18"/>
      <c r="U21" s="18"/>
    </row>
    <row r="22" spans="1:21" outlineLevel="1" x14ac:dyDescent="0.3">
      <c r="A22" s="24"/>
      <c r="B22" s="30"/>
      <c r="C22" s="30"/>
      <c r="D22" s="30"/>
      <c r="E22" s="30"/>
      <c r="N22" s="18"/>
      <c r="O22" s="18"/>
      <c r="P22" s="18"/>
      <c r="Q22" s="18"/>
      <c r="R22" s="18"/>
      <c r="S22" s="18"/>
      <c r="T22" s="18"/>
      <c r="U22" s="18"/>
    </row>
    <row r="23" spans="1:21" outlineLevel="1" x14ac:dyDescent="0.3">
      <c r="A23" s="24"/>
      <c r="B23" s="30"/>
      <c r="C23" s="30" t="s">
        <v>2</v>
      </c>
      <c r="D23" s="4" t="s">
        <v>4602</v>
      </c>
      <c r="E23" s="30"/>
      <c r="N23" s="18"/>
      <c r="O23" s="18"/>
      <c r="P23" s="18"/>
      <c r="Q23" s="18"/>
      <c r="R23" s="18"/>
      <c r="S23" s="18"/>
      <c r="T23" s="18"/>
      <c r="U23" s="18"/>
    </row>
    <row r="24" spans="1:21" outlineLevel="1" x14ac:dyDescent="0.3">
      <c r="A24" s="24"/>
      <c r="B24" s="30"/>
      <c r="C24" s="30"/>
      <c r="D24" s="30"/>
      <c r="E24" s="30"/>
      <c r="N24" s="18"/>
      <c r="O24" s="18"/>
      <c r="P24" s="18"/>
      <c r="Q24" s="18"/>
      <c r="R24" s="18"/>
      <c r="S24" s="18"/>
      <c r="T24" s="18"/>
      <c r="U24" s="18"/>
    </row>
    <row r="25" spans="1:21" outlineLevel="1" x14ac:dyDescent="0.3">
      <c r="A25" s="24"/>
      <c r="B25" s="30"/>
      <c r="C25" s="30" t="s">
        <v>4456</v>
      </c>
      <c r="D25" s="4" t="s">
        <v>4602</v>
      </c>
      <c r="E25" s="30"/>
      <c r="N25" s="18"/>
      <c r="O25" s="18"/>
      <c r="P25" s="18"/>
      <c r="Q25" s="18"/>
      <c r="R25" s="18"/>
      <c r="S25" s="18"/>
      <c r="T25" s="18"/>
      <c r="U25" s="18"/>
    </row>
    <row r="26" spans="1:21" outlineLevel="1" x14ac:dyDescent="0.3">
      <c r="A26" s="24"/>
      <c r="B26" s="30"/>
      <c r="C26" s="30"/>
      <c r="D26" s="30"/>
      <c r="E26" s="30"/>
      <c r="N26" s="18"/>
      <c r="O26" s="18"/>
      <c r="P26" s="18"/>
      <c r="Q26" s="18"/>
      <c r="R26" s="18"/>
      <c r="S26" s="18"/>
      <c r="T26" s="18"/>
      <c r="U26" s="18"/>
    </row>
    <row r="27" spans="1:21" outlineLevel="1" x14ac:dyDescent="0.3">
      <c r="A27" s="24"/>
      <c r="B27" s="30"/>
      <c r="C27" s="30" t="s">
        <v>4457</v>
      </c>
      <c r="D27" s="4" t="s">
        <v>4603</v>
      </c>
      <c r="E27" s="30"/>
      <c r="N27" s="18"/>
      <c r="O27" s="18"/>
      <c r="P27" s="18"/>
      <c r="Q27" s="18"/>
      <c r="R27" s="18"/>
      <c r="S27" s="18"/>
      <c r="T27" s="18"/>
      <c r="U27" s="18"/>
    </row>
    <row r="28" spans="1:21" outlineLevel="1" x14ac:dyDescent="0.3">
      <c r="A28" s="24"/>
      <c r="B28" s="30"/>
      <c r="C28" s="30"/>
      <c r="D28" s="30"/>
      <c r="E28" s="30"/>
      <c r="N28" s="18"/>
      <c r="O28" s="18"/>
      <c r="P28" s="18"/>
      <c r="Q28" s="18"/>
      <c r="R28" s="18"/>
      <c r="S28" s="18"/>
      <c r="T28" s="18"/>
      <c r="U28" s="18"/>
    </row>
    <row r="29" spans="1:21" outlineLevel="1" x14ac:dyDescent="0.3">
      <c r="A29" s="24"/>
      <c r="B29" s="30"/>
      <c r="C29" s="30" t="s">
        <v>4604</v>
      </c>
      <c r="D29" s="5" t="s">
        <v>525</v>
      </c>
      <c r="E29" s="30"/>
      <c r="N29" s="18"/>
      <c r="O29" s="18"/>
      <c r="P29" s="18"/>
      <c r="Q29" s="18"/>
      <c r="R29" s="18"/>
      <c r="S29" s="18"/>
      <c r="T29" s="18"/>
      <c r="U29" s="18"/>
    </row>
    <row r="30" spans="1:21" outlineLevel="1" x14ac:dyDescent="0.3">
      <c r="A30" s="24"/>
      <c r="B30" s="30"/>
      <c r="C30" s="30"/>
      <c r="D30" s="30"/>
      <c r="E30" s="30"/>
      <c r="N30" s="18"/>
      <c r="O30" s="18"/>
      <c r="P30" s="18"/>
      <c r="Q30" s="18"/>
      <c r="R30" s="18"/>
      <c r="S30" s="18"/>
      <c r="T30" s="18"/>
      <c r="U30" s="18"/>
    </row>
    <row r="31" spans="1:21" outlineLevel="1" x14ac:dyDescent="0.3">
      <c r="A31" s="24"/>
      <c r="B31" s="30"/>
      <c r="C31" s="30" t="s">
        <v>4618</v>
      </c>
      <c r="D31" s="4" t="s">
        <v>4603</v>
      </c>
      <c r="E31" s="30"/>
      <c r="N31" s="18"/>
      <c r="O31" s="18"/>
      <c r="P31" s="18"/>
      <c r="Q31" s="18"/>
      <c r="R31" s="18"/>
      <c r="S31" s="18"/>
      <c r="T31" s="18"/>
      <c r="U31" s="18"/>
    </row>
    <row r="32" spans="1:21" outlineLevel="1" x14ac:dyDescent="0.3">
      <c r="A32" s="24"/>
      <c r="B32" s="30"/>
      <c r="C32" s="30"/>
      <c r="D32" s="30"/>
      <c r="E32" s="30"/>
      <c r="N32" s="18"/>
      <c r="O32" s="18"/>
      <c r="P32" s="18"/>
      <c r="Q32" s="18"/>
      <c r="R32" s="18"/>
      <c r="S32" s="18"/>
      <c r="T32" s="18"/>
      <c r="U32" s="18"/>
    </row>
    <row r="33" spans="1:55" outlineLevel="1" x14ac:dyDescent="0.3">
      <c r="A33" s="24"/>
      <c r="B33" s="24"/>
      <c r="C33" s="24"/>
      <c r="D33" s="24"/>
      <c r="E33" s="24"/>
      <c r="F33" s="18"/>
      <c r="G33" s="18"/>
      <c r="H33" s="18"/>
      <c r="I33" s="18"/>
      <c r="J33" s="18"/>
      <c r="K33" s="18"/>
      <c r="L33" s="18"/>
      <c r="M33" s="18"/>
      <c r="N33" s="18"/>
      <c r="O33" s="18"/>
      <c r="P33" s="18"/>
      <c r="Q33" s="18"/>
      <c r="R33" s="18"/>
      <c r="S33" s="18"/>
      <c r="T33" s="18"/>
      <c r="U33" s="18"/>
    </row>
    <row r="34" spans="1:55" ht="114" customHeight="1" outlineLevel="1" x14ac:dyDescent="0.4">
      <c r="A34" s="24"/>
      <c r="B34" s="24"/>
      <c r="C34" s="24"/>
      <c r="D34" s="24"/>
      <c r="E34" s="31"/>
      <c r="F34" s="18"/>
      <c r="G34" s="18"/>
      <c r="H34" s="18"/>
      <c r="I34" s="18"/>
      <c r="J34" s="18"/>
      <c r="K34" s="18"/>
      <c r="L34" s="18"/>
      <c r="M34" s="18"/>
      <c r="N34" s="18"/>
      <c r="O34" s="18"/>
      <c r="P34" s="18"/>
      <c r="Q34" s="18"/>
      <c r="R34" s="18"/>
      <c r="S34" s="18"/>
      <c r="T34" s="18"/>
      <c r="U34" s="18"/>
    </row>
    <row r="35" spans="1:55" ht="21" outlineLevel="1" x14ac:dyDescent="0.4">
      <c r="A35" s="24"/>
      <c r="B35" s="24"/>
      <c r="C35" s="24"/>
      <c r="D35" s="32" t="s">
        <v>4605</v>
      </c>
      <c r="F35" s="18"/>
      <c r="G35" s="18"/>
      <c r="H35" s="18"/>
      <c r="I35" s="18"/>
      <c r="J35" s="18"/>
      <c r="K35" s="18"/>
      <c r="L35" s="18"/>
      <c r="M35" s="18"/>
      <c r="N35" s="18"/>
      <c r="O35" s="18"/>
      <c r="P35" s="18"/>
      <c r="Q35" s="18"/>
      <c r="R35" s="18"/>
      <c r="S35" s="18"/>
      <c r="T35" s="18"/>
      <c r="U35" s="18"/>
    </row>
    <row r="36" spans="1:55" ht="15.6" outlineLevel="1" x14ac:dyDescent="0.3">
      <c r="A36" s="24"/>
      <c r="B36" s="33" t="s">
        <v>4458</v>
      </c>
      <c r="C36" s="24"/>
      <c r="D36" s="20" t="str">
        <f t="shared" ref="D36:D41" si="0">HYPERLINK("#"&amp;AX50,AW50)</f>
        <v>OUTPUT INDICATORS FOR QUARTERLY REPORTING</v>
      </c>
      <c r="F36" s="18"/>
      <c r="G36" s="18"/>
      <c r="H36" s="18"/>
      <c r="I36" s="18"/>
      <c r="J36" s="18"/>
      <c r="K36" s="18"/>
      <c r="L36" s="18"/>
      <c r="M36" s="18"/>
      <c r="N36" s="18"/>
      <c r="O36" s="18"/>
      <c r="P36" s="18"/>
      <c r="Q36" s="18"/>
      <c r="R36" s="18"/>
      <c r="S36" s="18"/>
      <c r="T36" s="18"/>
      <c r="U36" s="18"/>
    </row>
    <row r="37" spans="1:55" outlineLevel="1" x14ac:dyDescent="0.3">
      <c r="A37" s="24"/>
      <c r="B37" s="3"/>
      <c r="C37" s="34" t="s">
        <v>4459</v>
      </c>
      <c r="D37" s="20" t="str">
        <f>HYPERLINK("#"&amp;AX51,AW51)</f>
        <v>COMPLIANCE INDICATORS FOR QUARTERLY REPORTING</v>
      </c>
      <c r="F37" s="18"/>
      <c r="G37" s="18"/>
      <c r="H37" s="18"/>
      <c r="I37" s="18"/>
      <c r="J37" s="18"/>
      <c r="K37" s="18"/>
      <c r="L37" s="18"/>
      <c r="M37" s="18"/>
      <c r="N37" s="18"/>
      <c r="O37" s="18"/>
      <c r="P37" s="18"/>
      <c r="Q37" s="18"/>
      <c r="R37" s="18"/>
      <c r="S37" s="18"/>
      <c r="T37" s="18"/>
      <c r="U37" s="18"/>
    </row>
    <row r="38" spans="1:55" outlineLevel="1" x14ac:dyDescent="0.3">
      <c r="A38" s="24"/>
      <c r="B38" s="4"/>
      <c r="C38" s="34" t="s">
        <v>4460</v>
      </c>
      <c r="D38" s="20" t="str">
        <f t="shared" si="0"/>
        <v>OUTPUT INDICATORS FOR ANNUAL REPORTING</v>
      </c>
      <c r="F38" s="18"/>
      <c r="G38" s="18"/>
      <c r="H38" s="2"/>
      <c r="I38" s="2"/>
      <c r="J38" s="2"/>
      <c r="K38" s="2"/>
      <c r="L38" s="2"/>
      <c r="M38" s="2"/>
      <c r="N38" s="2"/>
      <c r="O38" s="2"/>
      <c r="P38" s="2"/>
      <c r="Q38" s="18"/>
      <c r="R38" s="18"/>
      <c r="S38" s="18"/>
      <c r="T38" s="18"/>
      <c r="U38" s="18"/>
    </row>
    <row r="39" spans="1:55" outlineLevel="1" x14ac:dyDescent="0.3">
      <c r="A39" s="24"/>
      <c r="B39" s="5"/>
      <c r="C39" s="34" t="s">
        <v>4461</v>
      </c>
      <c r="D39" s="20" t="str">
        <f t="shared" si="0"/>
        <v>OUTCOME INDICATORS FOR ANNUAL REPORTING</v>
      </c>
      <c r="F39" s="18"/>
      <c r="G39" s="18"/>
      <c r="H39" s="2"/>
      <c r="I39" s="2"/>
      <c r="J39" s="2"/>
      <c r="K39" s="2"/>
      <c r="L39" s="2"/>
      <c r="M39" s="2"/>
      <c r="N39" s="2"/>
      <c r="O39" s="2"/>
      <c r="P39" s="2"/>
      <c r="Q39" s="18"/>
      <c r="R39" s="18"/>
      <c r="S39" s="18"/>
      <c r="T39" s="18"/>
      <c r="U39" s="18"/>
    </row>
    <row r="40" spans="1:55" outlineLevel="1" x14ac:dyDescent="0.3">
      <c r="A40" s="24"/>
      <c r="B40" s="35"/>
      <c r="C40" s="36" t="s">
        <v>4462</v>
      </c>
      <c r="D40" s="20" t="str">
        <f t="shared" si="0"/>
        <v>COMPLIANCE INDICATORS FOR ANNUAL REPORTING</v>
      </c>
      <c r="F40" s="18"/>
      <c r="G40" s="18"/>
      <c r="H40" s="2"/>
      <c r="I40" s="2"/>
      <c r="J40" s="2"/>
      <c r="K40" s="2"/>
      <c r="L40" s="2"/>
      <c r="M40" s="2"/>
      <c r="N40" s="2"/>
      <c r="O40" s="2"/>
      <c r="P40" s="2"/>
      <c r="Q40" s="18"/>
      <c r="R40" s="18"/>
      <c r="S40" s="18"/>
      <c r="T40" s="18"/>
      <c r="U40" s="18"/>
    </row>
    <row r="41" spans="1:55" outlineLevel="1" x14ac:dyDescent="0.3">
      <c r="A41" s="24"/>
      <c r="B41" s="6"/>
      <c r="C41" s="34" t="s">
        <v>4627</v>
      </c>
      <c r="D41" s="20" t="str">
        <f t="shared" si="0"/>
        <v>COMPLIANCE QUESTIONS FOR ANNUAL REPORTING</v>
      </c>
      <c r="F41" s="18"/>
      <c r="G41" s="18"/>
      <c r="H41" s="2"/>
      <c r="I41" s="2"/>
      <c r="J41" s="2"/>
      <c r="K41" s="2"/>
      <c r="L41" s="2"/>
      <c r="M41" s="2"/>
      <c r="N41" s="2"/>
      <c r="O41" s="2"/>
      <c r="P41" s="2"/>
      <c r="Q41" s="18"/>
      <c r="R41" s="18"/>
      <c r="S41" s="18"/>
      <c r="T41" s="18"/>
      <c r="U41" s="18"/>
    </row>
    <row r="42" spans="1:55" s="18" customFormat="1" outlineLevel="1" x14ac:dyDescent="0.3"/>
    <row r="43" spans="1:55" s="18" customFormat="1" ht="37.950000000000003" customHeight="1" outlineLevel="1" x14ac:dyDescent="0.3">
      <c r="D43" s="48" t="s">
        <v>4623</v>
      </c>
      <c r="E43" s="47">
        <f>AG48</f>
        <v>0</v>
      </c>
      <c r="F43" s="47">
        <f t="shared" ref="F43:O43" si="1">AH48</f>
        <v>0</v>
      </c>
      <c r="G43" s="47">
        <f t="shared" si="1"/>
        <v>0</v>
      </c>
      <c r="H43" s="47">
        <f t="shared" si="1"/>
        <v>0</v>
      </c>
      <c r="I43" s="47">
        <f t="shared" si="1"/>
        <v>0</v>
      </c>
      <c r="J43" s="47">
        <f t="shared" si="1"/>
        <v>0</v>
      </c>
      <c r="K43" s="47">
        <f t="shared" si="1"/>
        <v>0</v>
      </c>
      <c r="L43" s="47">
        <f t="shared" si="1"/>
        <v>0</v>
      </c>
      <c r="M43" s="47">
        <f t="shared" si="1"/>
        <v>0</v>
      </c>
      <c r="N43" s="47">
        <f t="shared" si="1"/>
        <v>0</v>
      </c>
      <c r="O43" s="47">
        <f t="shared" si="1"/>
        <v>0</v>
      </c>
    </row>
    <row r="44" spans="1:55" s="14" customFormat="1" ht="37.950000000000003" customHeight="1" x14ac:dyDescent="0.3">
      <c r="A44" s="29"/>
      <c r="B44" s="37"/>
      <c r="C44" s="36"/>
      <c r="D44" s="49" t="s">
        <v>4624</v>
      </c>
      <c r="E44" s="50">
        <f>AG50</f>
        <v>0</v>
      </c>
      <c r="F44" s="50">
        <f t="shared" ref="F44:O44" si="2">AH50</f>
        <v>0</v>
      </c>
      <c r="G44" s="50">
        <f t="shared" si="2"/>
        <v>0</v>
      </c>
      <c r="H44" s="50">
        <f t="shared" si="2"/>
        <v>0</v>
      </c>
      <c r="I44" s="50">
        <f t="shared" si="2"/>
        <v>0</v>
      </c>
      <c r="J44" s="50">
        <f t="shared" si="2"/>
        <v>0</v>
      </c>
      <c r="K44" s="50">
        <f t="shared" si="2"/>
        <v>0</v>
      </c>
      <c r="L44" s="50">
        <f t="shared" si="2"/>
        <v>0</v>
      </c>
      <c r="M44" s="50">
        <f t="shared" si="2"/>
        <v>0</v>
      </c>
      <c r="N44" s="50">
        <f t="shared" si="2"/>
        <v>0</v>
      </c>
      <c r="O44" s="50">
        <f t="shared" si="2"/>
        <v>0</v>
      </c>
      <c r="P44" s="2"/>
      <c r="Q44" s="18"/>
      <c r="R44" s="18"/>
      <c r="S44" s="18"/>
      <c r="T44" s="18"/>
      <c r="U44" s="18"/>
    </row>
    <row r="45" spans="1:55" s="38" customFormat="1" ht="46.8" x14ac:dyDescent="0.3">
      <c r="A45" s="8"/>
      <c r="B45" s="8" t="s">
        <v>4463</v>
      </c>
      <c r="C45" s="8" t="s">
        <v>4464</v>
      </c>
      <c r="D45" s="21" t="s">
        <v>4625</v>
      </c>
      <c r="E45" s="21" t="s">
        <v>4465</v>
      </c>
      <c r="F45" s="21" t="s">
        <v>4466</v>
      </c>
      <c r="G45" s="21" t="s">
        <v>4467</v>
      </c>
      <c r="H45" s="21" t="s">
        <v>4468</v>
      </c>
      <c r="I45" s="21" t="s">
        <v>4469</v>
      </c>
      <c r="J45" s="21" t="s">
        <v>4470</v>
      </c>
      <c r="K45" s="21" t="s">
        <v>4471</v>
      </c>
      <c r="L45" s="21" t="s">
        <v>4472</v>
      </c>
      <c r="M45" s="21" t="s">
        <v>4473</v>
      </c>
      <c r="N45" s="21" t="s">
        <v>4474</v>
      </c>
      <c r="O45" s="21" t="s">
        <v>4475</v>
      </c>
      <c r="P45" s="21" t="s">
        <v>4476</v>
      </c>
      <c r="Q45" s="21" t="s">
        <v>4477</v>
      </c>
      <c r="R45" s="21" t="s">
        <v>4478</v>
      </c>
      <c r="S45" s="21" t="s">
        <v>4479</v>
      </c>
      <c r="T45" s="21" t="s">
        <v>4480</v>
      </c>
      <c r="U45" s="21" t="s">
        <v>4481</v>
      </c>
      <c r="X45" s="25" t="s">
        <v>0</v>
      </c>
      <c r="Y45" s="25" t="s">
        <v>1</v>
      </c>
      <c r="Z45" s="25" t="s">
        <v>3</v>
      </c>
      <c r="AA45" s="25" t="s">
        <v>2</v>
      </c>
      <c r="AB45" s="39"/>
      <c r="AG45" s="18" t="s">
        <v>4465</v>
      </c>
      <c r="AH45" s="18" t="s">
        <v>4466</v>
      </c>
      <c r="AI45" s="18" t="s">
        <v>4467</v>
      </c>
      <c r="AJ45" s="18" t="s">
        <v>4468</v>
      </c>
      <c r="AK45" s="18" t="s">
        <v>4469</v>
      </c>
      <c r="AL45" s="18" t="s">
        <v>4470</v>
      </c>
      <c r="AM45" s="18" t="s">
        <v>4471</v>
      </c>
      <c r="AN45" s="18" t="s">
        <v>4472</v>
      </c>
      <c r="AO45" s="18" t="s">
        <v>4473</v>
      </c>
      <c r="AP45" s="18" t="s">
        <v>4474</v>
      </c>
      <c r="AQ45" s="18" t="s">
        <v>4475</v>
      </c>
      <c r="AR45" s="18"/>
      <c r="AV45" s="18"/>
      <c r="AW45" s="18"/>
      <c r="AX45" s="18"/>
      <c r="AY45" s="18"/>
      <c r="AZ45" s="18"/>
      <c r="BA45" s="18"/>
      <c r="BB45" s="18"/>
      <c r="BC45" s="18"/>
    </row>
    <row r="46" spans="1:55" s="14" customFormat="1" ht="15.6" x14ac:dyDescent="0.3">
      <c r="A46" s="46"/>
      <c r="B46" s="9" t="s">
        <v>556</v>
      </c>
      <c r="C46" s="9" t="s">
        <v>4482</v>
      </c>
      <c r="D46" s="10" t="s">
        <v>556</v>
      </c>
      <c r="E46" s="10"/>
      <c r="F46" s="10"/>
      <c r="G46" s="10"/>
      <c r="H46" s="10"/>
      <c r="I46" s="10"/>
      <c r="J46" s="10"/>
      <c r="K46" s="10"/>
      <c r="L46" s="10"/>
      <c r="M46" s="10"/>
      <c r="N46" s="10"/>
      <c r="O46" s="10"/>
      <c r="P46" s="10"/>
      <c r="Q46" s="10"/>
      <c r="R46" s="10"/>
      <c r="S46" s="10"/>
      <c r="T46" s="10"/>
      <c r="U46" s="10"/>
      <c r="X46" s="25" t="s">
        <v>4</v>
      </c>
      <c r="Y46" s="25" t="s">
        <v>5</v>
      </c>
      <c r="Z46" s="25" t="s">
        <v>524</v>
      </c>
      <c r="AA46" s="25" t="s">
        <v>6</v>
      </c>
      <c r="AB46" s="25"/>
      <c r="AC46" s="14" t="str" cm="1">
        <f t="array" ref="AC46">_xlfn._xlws.SORT(_xlfn._xlws.FILTER(T_All_Munics13[Name],(T_All_Munics13[Province]=D23)*(T_All_Munics13[Type]=D29),"..."))</f>
        <v>...</v>
      </c>
      <c r="AD46" s="14" t="str" cm="1">
        <f t="array" ref="AD46">_xlfn._xlws.SORT(_xlfn._xlws.FILTER(T_All_Munics13[Code],(T_All_Munics13[Province]=D23)*(T_All_Munics13[Type]=D29),"..."))</f>
        <v>...</v>
      </c>
      <c r="AG46" s="18">
        <v>160</v>
      </c>
      <c r="AH46" s="18">
        <v>27</v>
      </c>
      <c r="AI46" s="18">
        <v>48</v>
      </c>
      <c r="AJ46" s="18">
        <v>31</v>
      </c>
      <c r="AK46" s="18">
        <v>166</v>
      </c>
      <c r="AL46" s="18">
        <v>31</v>
      </c>
      <c r="AM46" s="18">
        <v>166</v>
      </c>
      <c r="AN46" s="18">
        <v>31</v>
      </c>
      <c r="AO46" s="18">
        <v>166</v>
      </c>
      <c r="AP46" s="18">
        <v>48</v>
      </c>
      <c r="AQ46" s="18">
        <v>361</v>
      </c>
      <c r="AR46" s="18" t="s">
        <v>4607</v>
      </c>
      <c r="AV46" s="18"/>
      <c r="AW46" s="18"/>
      <c r="AX46" s="18"/>
      <c r="AY46" s="18" t="s">
        <v>4599</v>
      </c>
      <c r="AZ46" s="18" t="s">
        <v>4600</v>
      </c>
      <c r="BA46" s="18" t="s">
        <v>4601</v>
      </c>
      <c r="BB46" s="18" t="s">
        <v>4622</v>
      </c>
      <c r="BC46" s="18"/>
    </row>
    <row r="47" spans="1:55" s="14" customFormat="1" x14ac:dyDescent="0.3">
      <c r="A47" s="11"/>
      <c r="B47" s="11" t="s">
        <v>1824</v>
      </c>
      <c r="C47" s="11" t="s">
        <v>1825</v>
      </c>
      <c r="D47" s="11" t="s">
        <v>556</v>
      </c>
      <c r="E47" s="3"/>
      <c r="F47" s="35"/>
      <c r="G47" s="3"/>
      <c r="H47" s="3"/>
      <c r="I47" s="5" t="str">
        <f>IF(AND(ISNUMBER(I48),ISNUMBER(I49)), I48/I49, "")</f>
        <v/>
      </c>
      <c r="J47" s="3"/>
      <c r="K47" s="5" t="str">
        <f>IF(AND(ISNUMBER(K48),ISNUMBER(K49)), K48/K49, "")</f>
        <v/>
      </c>
      <c r="L47" s="3"/>
      <c r="M47" s="5" t="str">
        <f>IF(AND(ISNUMBER(M48),ISNUMBER(M49)), M48/M49, "")</f>
        <v/>
      </c>
      <c r="N47" s="3"/>
      <c r="O47" s="5" t="str">
        <f>IF(AND(ISNUMBER(O48),ISNUMBER(O49)), O48/O49, "")</f>
        <v/>
      </c>
      <c r="P47" s="12"/>
      <c r="Q47" s="12"/>
      <c r="R47" s="12"/>
      <c r="S47" s="12"/>
      <c r="T47" s="12"/>
      <c r="U47" s="12"/>
      <c r="X47" s="25" t="s">
        <v>7</v>
      </c>
      <c r="Y47" s="25" t="s">
        <v>8</v>
      </c>
      <c r="Z47" s="25" t="s">
        <v>524</v>
      </c>
      <c r="AA47" s="25" t="s">
        <v>6</v>
      </c>
      <c r="AB47" s="25"/>
      <c r="AG47" s="18">
        <v>36</v>
      </c>
      <c r="AH47" s="18">
        <v>4</v>
      </c>
      <c r="AI47" s="18">
        <v>25</v>
      </c>
      <c r="AJ47" s="18">
        <v>23</v>
      </c>
      <c r="AK47" s="18">
        <v>83</v>
      </c>
      <c r="AL47" s="18">
        <v>23</v>
      </c>
      <c r="AM47" s="18">
        <v>83</v>
      </c>
      <c r="AN47" s="18">
        <v>23</v>
      </c>
      <c r="AO47" s="18">
        <v>83</v>
      </c>
      <c r="AP47" s="18">
        <v>25</v>
      </c>
      <c r="AQ47" s="18">
        <v>106</v>
      </c>
      <c r="AR47" s="18" t="s">
        <v>4606</v>
      </c>
      <c r="AV47" s="18"/>
      <c r="AW47" s="18"/>
      <c r="AX47" s="18"/>
      <c r="AY47" s="18" t="s">
        <v>4602</v>
      </c>
      <c r="AZ47" s="18" t="s">
        <v>524</v>
      </c>
      <c r="BA47" s="18" t="s">
        <v>4632</v>
      </c>
      <c r="BB47" s="18" t="s">
        <v>4603</v>
      </c>
      <c r="BC47" s="18"/>
    </row>
    <row r="48" spans="1:55" s="14" customFormat="1" x14ac:dyDescent="0.3">
      <c r="A48" s="13"/>
      <c r="B48" s="13" t="s">
        <v>1832</v>
      </c>
      <c r="C48" s="13" t="s">
        <v>1833</v>
      </c>
      <c r="D48" s="13" t="s">
        <v>556</v>
      </c>
      <c r="E48" s="35"/>
      <c r="F48" s="35"/>
      <c r="G48" s="35"/>
      <c r="H48" s="35"/>
      <c r="I48" s="4"/>
      <c r="J48" s="35"/>
      <c r="K48" s="4"/>
      <c r="L48" s="35"/>
      <c r="M48" s="4"/>
      <c r="N48" s="35"/>
      <c r="O48" s="4"/>
      <c r="P48" s="35"/>
      <c r="Q48" s="35"/>
      <c r="R48" s="35"/>
      <c r="S48" s="12"/>
      <c r="T48" s="12"/>
      <c r="U48" s="12"/>
      <c r="X48" s="25" t="s">
        <v>9</v>
      </c>
      <c r="Y48" s="25" t="s">
        <v>10</v>
      </c>
      <c r="Z48" s="25" t="s">
        <v>524</v>
      </c>
      <c r="AA48" s="25" t="s">
        <v>11</v>
      </c>
      <c r="AB48" s="25"/>
      <c r="AG48" s="18" cm="1">
        <f t="array" ref="AG48">SUM(IF(LEN(E47:E412)&gt;0,1,0))/AG46</f>
        <v>0</v>
      </c>
      <c r="AH48" s="18" cm="1">
        <f t="array" ref="AH48">SUM(IF(LEN(F47:F412)&gt;0,1,0))/AH46</f>
        <v>0</v>
      </c>
      <c r="AI48" s="18" cm="1">
        <f t="array" ref="AI48">SUM(IF(LEN(G47:G412)&gt;0,1,0))/AI46</f>
        <v>0</v>
      </c>
      <c r="AJ48" s="18" cm="1">
        <f t="array" ref="AJ48">SUM(IF(LEN(H47:H412)&gt;0,1,0))/AJ46</f>
        <v>0</v>
      </c>
      <c r="AK48" s="18" cm="1">
        <f t="array" ref="AK48">SUM(IF(LEN(I47:I412)&gt;0,1,0))/AK46</f>
        <v>0</v>
      </c>
      <c r="AL48" s="18" cm="1">
        <f t="array" ref="AL48">SUM(IF(LEN(J47:J412)&gt;0,1,0))/AL46</f>
        <v>0</v>
      </c>
      <c r="AM48" s="18" cm="1">
        <f t="array" ref="AM48">SUM(IF(LEN(K47:K412)&gt;0,1,0))/AM46</f>
        <v>0</v>
      </c>
      <c r="AN48" s="18" cm="1">
        <f t="array" ref="AN48">SUM(IF(LEN(L47:L412)&gt;0,1,0))/AN46</f>
        <v>0</v>
      </c>
      <c r="AO48" s="18" cm="1">
        <f t="array" ref="AO48">SUM(IF(LEN(M47:M412)&gt;0,1,0))/AO46</f>
        <v>0</v>
      </c>
      <c r="AP48" s="18" cm="1">
        <f t="array" ref="AP48">SUM(IF(LEN(N47:N412)&gt;0,1,0))/AP46</f>
        <v>0</v>
      </c>
      <c r="AQ48" s="18" cm="1">
        <f t="array" ref="AQ48">SUM(IF(LEN(O47:O412)&gt;0,1,0))/AQ46</f>
        <v>0</v>
      </c>
      <c r="AR48" s="18" t="s">
        <v>4617</v>
      </c>
      <c r="AV48" s="18"/>
      <c r="AW48" s="18"/>
      <c r="AX48" s="18"/>
      <c r="AY48" s="18" t="s">
        <v>16</v>
      </c>
      <c r="AZ48" s="18" t="s">
        <v>525</v>
      </c>
      <c r="BA48" s="18" t="s">
        <v>4628</v>
      </c>
      <c r="BB48" s="18" t="s">
        <v>4619</v>
      </c>
      <c r="BC48" s="18"/>
    </row>
    <row r="49" spans="1:55" s="14" customFormat="1" x14ac:dyDescent="0.3">
      <c r="A49" s="13"/>
      <c r="B49" s="13" t="s">
        <v>1837</v>
      </c>
      <c r="C49" s="13" t="s">
        <v>1838</v>
      </c>
      <c r="D49" s="13" t="s">
        <v>556</v>
      </c>
      <c r="E49" s="35"/>
      <c r="F49" s="35"/>
      <c r="G49" s="35"/>
      <c r="H49" s="35"/>
      <c r="I49" s="4"/>
      <c r="J49" s="35"/>
      <c r="K49" s="4"/>
      <c r="L49" s="35"/>
      <c r="M49" s="4"/>
      <c r="N49" s="35"/>
      <c r="O49" s="4"/>
      <c r="P49" s="35"/>
      <c r="Q49" s="35"/>
      <c r="R49" s="35"/>
      <c r="S49" s="12"/>
      <c r="T49" s="12"/>
      <c r="U49" s="12"/>
      <c r="X49" s="25" t="s">
        <v>12</v>
      </c>
      <c r="Y49" s="25" t="s">
        <v>13</v>
      </c>
      <c r="Z49" s="25" t="s">
        <v>3758</v>
      </c>
      <c r="AA49" s="25" t="s">
        <v>11</v>
      </c>
      <c r="AB49" s="25"/>
      <c r="AG49" s="18">
        <f>1-AG48</f>
        <v>1</v>
      </c>
      <c r="AH49" s="18">
        <f t="shared" ref="AH49:AQ49" si="3">1-AH48</f>
        <v>1</v>
      </c>
      <c r="AI49" s="18">
        <f t="shared" si="3"/>
        <v>1</v>
      </c>
      <c r="AJ49" s="18">
        <f t="shared" si="3"/>
        <v>1</v>
      </c>
      <c r="AK49" s="18">
        <f t="shared" si="3"/>
        <v>1</v>
      </c>
      <c r="AL49" s="18">
        <f t="shared" si="3"/>
        <v>1</v>
      </c>
      <c r="AM49" s="18">
        <f t="shared" si="3"/>
        <v>1</v>
      </c>
      <c r="AN49" s="18">
        <f t="shared" si="3"/>
        <v>1</v>
      </c>
      <c r="AO49" s="18">
        <f t="shared" si="3"/>
        <v>1</v>
      </c>
      <c r="AP49" s="18">
        <f t="shared" si="3"/>
        <v>1</v>
      </c>
      <c r="AQ49" s="18">
        <f t="shared" si="3"/>
        <v>1</v>
      </c>
      <c r="AR49" s="18" t="s">
        <v>4615</v>
      </c>
      <c r="AV49" s="18"/>
      <c r="AW49" s="18"/>
      <c r="AX49" s="18"/>
      <c r="AY49" s="18" t="s">
        <v>62</v>
      </c>
      <c r="AZ49" s="18" t="s">
        <v>3758</v>
      </c>
      <c r="BA49" s="18" t="s">
        <v>4629</v>
      </c>
      <c r="BB49" s="18" t="s">
        <v>4620</v>
      </c>
      <c r="BC49" s="18"/>
    </row>
    <row r="50" spans="1:55" s="40" customFormat="1" x14ac:dyDescent="0.3">
      <c r="A50" s="11"/>
      <c r="B50" s="11" t="s">
        <v>1841</v>
      </c>
      <c r="C50" s="11" t="s">
        <v>1842</v>
      </c>
      <c r="D50" s="11" t="s">
        <v>556</v>
      </c>
      <c r="E50" s="3"/>
      <c r="F50" s="35"/>
      <c r="G50" s="3"/>
      <c r="H50" s="3"/>
      <c r="I50" s="5" t="str">
        <f>IF(AND(ISNUMBER(I51),ISNUMBER(I52)), I51+I52, "")</f>
        <v/>
      </c>
      <c r="J50" s="3"/>
      <c r="K50" s="5" t="str">
        <f>IF(AND(ISNUMBER(K51),ISNUMBER(K52)), K51+K52, "")</f>
        <v/>
      </c>
      <c r="L50" s="3"/>
      <c r="M50" s="5" t="str">
        <f>IF(AND(ISNUMBER(M51),ISNUMBER(M52)), M51+M52, "")</f>
        <v/>
      </c>
      <c r="N50" s="3"/>
      <c r="O50" s="5" t="str">
        <f>IF(AND(ISNUMBER(O51),ISNUMBER(O52)), O51+O52, "")</f>
        <v/>
      </c>
      <c r="P50" s="12"/>
      <c r="Q50" s="12"/>
      <c r="R50" s="12"/>
      <c r="S50" s="12"/>
      <c r="T50" s="12"/>
      <c r="U50" s="12"/>
      <c r="X50" s="25" t="s">
        <v>14</v>
      </c>
      <c r="Y50" s="25" t="s">
        <v>15</v>
      </c>
      <c r="Z50" s="25" t="s">
        <v>525</v>
      </c>
      <c r="AA50" s="25" t="s">
        <v>16</v>
      </c>
      <c r="AB50" s="25"/>
      <c r="AG50" s="18" cm="1">
        <f t="array" ref="AG50">SUM((LEN(E47:E404)&gt;0)*($D47:$D404="Priority"))/AG47</f>
        <v>0</v>
      </c>
      <c r="AH50" s="18" cm="1">
        <f t="array" ref="AH50">SUM((LEN(F47:F404)&gt;0)*($D47:$D404="Priority"))/AH47</f>
        <v>0</v>
      </c>
      <c r="AI50" s="18" cm="1">
        <f t="array" ref="AI50">SUM((LEN(G47:G404)&gt;0)*($D47:$D404="Priority"))/AI47</f>
        <v>0</v>
      </c>
      <c r="AJ50" s="18" cm="1">
        <f t="array" ref="AJ50">SUM((LEN(H47:H404)&gt;0)*($D47:$D404="Priority"))/AJ47</f>
        <v>0</v>
      </c>
      <c r="AK50" s="18" cm="1">
        <f t="array" ref="AK50">SUM((LEN(I47:I404)&gt;0)*($D47:$D404="Priority"))/AK47</f>
        <v>0</v>
      </c>
      <c r="AL50" s="18" cm="1">
        <f t="array" ref="AL50">SUM((LEN(J47:J404)&gt;0)*($D47:$D404="Priority"))/AL47</f>
        <v>0</v>
      </c>
      <c r="AM50" s="18" cm="1">
        <f t="array" ref="AM50">SUM((LEN(K47:K404)&gt;0)*($D47:$D404="Priority"))/AM47</f>
        <v>0</v>
      </c>
      <c r="AN50" s="18" cm="1">
        <f t="array" ref="AN50">SUM((LEN(L47:L404)&gt;0)*($D47:$D404="Priority"))/AN47</f>
        <v>0</v>
      </c>
      <c r="AO50" s="18" cm="1">
        <f t="array" ref="AO50">SUM((LEN(M47:M404)&gt;0)*($D47:$D404="Priority"))/AO47</f>
        <v>0</v>
      </c>
      <c r="AP50" s="18" cm="1">
        <f t="array" ref="AP50">SUM((LEN(N47:N404)&gt;0)*($D47:$D404="Priority"))/AP47</f>
        <v>0</v>
      </c>
      <c r="AQ50" s="18" cm="1">
        <f t="array" ref="AQ50">SUM((LEN(O47:O404)&gt;0)*($D47:$D404="Priority"))/AQ47</f>
        <v>0</v>
      </c>
      <c r="AR50" s="18" t="s">
        <v>4608</v>
      </c>
      <c r="AV50" s="18" t="s">
        <v>4609</v>
      </c>
      <c r="AW50" s="18" t="s">
        <v>4482</v>
      </c>
      <c r="AX50" s="18" t="str">
        <f t="shared" ref="AX50:AX55" si="4">ADDRESS(MATCH(AW50, C:C, 0), 1)</f>
        <v>$A$46</v>
      </c>
      <c r="AY50" s="18" t="s">
        <v>89</v>
      </c>
      <c r="AZ50" s="18" t="s">
        <v>526</v>
      </c>
      <c r="BA50" s="18" t="s">
        <v>4630</v>
      </c>
      <c r="BB50" s="18" t="s">
        <v>4621</v>
      </c>
      <c r="BC50" s="18"/>
    </row>
    <row r="51" spans="1:55" s="14" customFormat="1" x14ac:dyDescent="0.3">
      <c r="A51" s="13"/>
      <c r="B51" s="13" t="s">
        <v>1850</v>
      </c>
      <c r="C51" s="13" t="s">
        <v>1851</v>
      </c>
      <c r="D51" s="13" t="s">
        <v>556</v>
      </c>
      <c r="E51" s="35"/>
      <c r="F51" s="35"/>
      <c r="G51" s="35"/>
      <c r="H51" s="35"/>
      <c r="I51" s="4"/>
      <c r="J51" s="35"/>
      <c r="K51" s="4"/>
      <c r="L51" s="35"/>
      <c r="M51" s="4"/>
      <c r="N51" s="35"/>
      <c r="O51" s="4"/>
      <c r="P51" s="35"/>
      <c r="Q51" s="35"/>
      <c r="R51" s="35"/>
      <c r="S51" s="12"/>
      <c r="T51" s="12"/>
      <c r="U51" s="12"/>
      <c r="X51" s="25" t="s">
        <v>17</v>
      </c>
      <c r="Y51" s="25" t="s">
        <v>18</v>
      </c>
      <c r="Z51" s="25" t="s">
        <v>524</v>
      </c>
      <c r="AA51" s="25" t="s">
        <v>16</v>
      </c>
      <c r="AB51" s="25"/>
      <c r="AG51" s="18">
        <f>1-AG50</f>
        <v>1</v>
      </c>
      <c r="AH51" s="18">
        <f t="shared" ref="AH51:AQ51" si="5">1-AH50</f>
        <v>1</v>
      </c>
      <c r="AI51" s="18">
        <f t="shared" si="5"/>
        <v>1</v>
      </c>
      <c r="AJ51" s="18">
        <f t="shared" si="5"/>
        <v>1</v>
      </c>
      <c r="AK51" s="18">
        <f t="shared" si="5"/>
        <v>1</v>
      </c>
      <c r="AL51" s="18">
        <f t="shared" si="5"/>
        <v>1</v>
      </c>
      <c r="AM51" s="18">
        <f t="shared" si="5"/>
        <v>1</v>
      </c>
      <c r="AN51" s="18">
        <f t="shared" si="5"/>
        <v>1</v>
      </c>
      <c r="AO51" s="18">
        <f t="shared" si="5"/>
        <v>1</v>
      </c>
      <c r="AP51" s="18">
        <f t="shared" si="5"/>
        <v>1</v>
      </c>
      <c r="AQ51" s="18">
        <f t="shared" si="5"/>
        <v>1</v>
      </c>
      <c r="AR51" s="18" t="s">
        <v>4616</v>
      </c>
      <c r="AV51" s="18" t="s">
        <v>4612</v>
      </c>
      <c r="AW51" s="18" t="s">
        <v>4489</v>
      </c>
      <c r="AX51" s="18" t="str">
        <f t="shared" si="4"/>
        <v>$A$148</v>
      </c>
      <c r="AY51" s="18" t="s">
        <v>11</v>
      </c>
      <c r="AZ51" s="18"/>
      <c r="BA51" s="18" t="s">
        <v>4631</v>
      </c>
      <c r="BB51" s="18"/>
      <c r="BC51" s="18"/>
    </row>
    <row r="52" spans="1:55" s="14" customFormat="1" x14ac:dyDescent="0.3">
      <c r="A52" s="13"/>
      <c r="B52" s="13" t="s">
        <v>1854</v>
      </c>
      <c r="C52" s="13" t="s">
        <v>1855</v>
      </c>
      <c r="D52" s="13" t="s">
        <v>556</v>
      </c>
      <c r="E52" s="35"/>
      <c r="F52" s="35"/>
      <c r="G52" s="35"/>
      <c r="H52" s="35"/>
      <c r="I52" s="4"/>
      <c r="J52" s="35"/>
      <c r="K52" s="4"/>
      <c r="L52" s="35"/>
      <c r="M52" s="4"/>
      <c r="N52" s="35"/>
      <c r="O52" s="4"/>
      <c r="P52" s="35"/>
      <c r="Q52" s="35"/>
      <c r="R52" s="35"/>
      <c r="S52" s="12"/>
      <c r="T52" s="12"/>
      <c r="U52" s="12"/>
      <c r="X52" s="25" t="s">
        <v>19</v>
      </c>
      <c r="Y52" s="25" t="s">
        <v>20</v>
      </c>
      <c r="Z52" s="25" t="s">
        <v>525</v>
      </c>
      <c r="AA52" s="25" t="s">
        <v>11</v>
      </c>
      <c r="AB52" s="25"/>
      <c r="AV52" s="18" t="s">
        <v>4610</v>
      </c>
      <c r="AW52" s="18" t="s">
        <v>4554</v>
      </c>
      <c r="AX52" s="18" t="str">
        <f t="shared" si="4"/>
        <v>$A$214</v>
      </c>
      <c r="AY52" s="18" t="s">
        <v>23</v>
      </c>
      <c r="AZ52" s="18"/>
      <c r="BA52" s="18"/>
      <c r="BB52" s="18"/>
      <c r="BC52" s="18"/>
    </row>
    <row r="53" spans="1:55" s="40" customFormat="1" x14ac:dyDescent="0.3">
      <c r="A53" s="11"/>
      <c r="B53" s="11" t="s">
        <v>1876</v>
      </c>
      <c r="C53" s="11" t="s">
        <v>4483</v>
      </c>
      <c r="D53" s="11" t="s">
        <v>556</v>
      </c>
      <c r="E53" s="3"/>
      <c r="F53" s="35"/>
      <c r="G53" s="3"/>
      <c r="H53" s="3"/>
      <c r="I53" s="5" t="str">
        <f>IF(AND(ISNUMBER(I54),ISNUMBER(I55)), I54/I55, "")</f>
        <v/>
      </c>
      <c r="J53" s="3"/>
      <c r="K53" s="5" t="str">
        <f>IF(AND(ISNUMBER(K54),ISNUMBER(K55)), K54/K55, "")</f>
        <v/>
      </c>
      <c r="L53" s="3"/>
      <c r="M53" s="5" t="str">
        <f>IF(AND(ISNUMBER(M54),ISNUMBER(M55)), M54/M55, "")</f>
        <v/>
      </c>
      <c r="N53" s="3"/>
      <c r="O53" s="5" t="str">
        <f>IF(AND(ISNUMBER(O54),ISNUMBER(O55)), O54/O55, "")</f>
        <v/>
      </c>
      <c r="P53" s="12"/>
      <c r="Q53" s="12"/>
      <c r="R53" s="12"/>
      <c r="S53" s="12"/>
      <c r="T53" s="12"/>
      <c r="U53" s="12"/>
      <c r="X53" s="25" t="s">
        <v>436</v>
      </c>
      <c r="Y53" s="25" t="s">
        <v>437</v>
      </c>
      <c r="Z53" s="25" t="s">
        <v>525</v>
      </c>
      <c r="AA53" s="25" t="s">
        <v>16</v>
      </c>
      <c r="AB53" s="25"/>
      <c r="AV53" s="18" t="s">
        <v>4611</v>
      </c>
      <c r="AW53" s="18" t="s">
        <v>4555</v>
      </c>
      <c r="AX53" s="18" t="str">
        <f t="shared" si="4"/>
        <v>$A$276</v>
      </c>
      <c r="AY53" s="18" t="s">
        <v>442</v>
      </c>
      <c r="AZ53" s="18"/>
      <c r="BA53" s="18"/>
      <c r="BB53" s="18"/>
      <c r="BC53" s="18"/>
    </row>
    <row r="54" spans="1:55" s="14" customFormat="1" x14ac:dyDescent="0.3">
      <c r="A54" s="13"/>
      <c r="B54" s="13" t="s">
        <v>1881</v>
      </c>
      <c r="C54" s="13" t="s">
        <v>4484</v>
      </c>
      <c r="D54" s="13" t="s">
        <v>556</v>
      </c>
      <c r="E54" s="35"/>
      <c r="F54" s="35"/>
      <c r="G54" s="35"/>
      <c r="H54" s="35"/>
      <c r="I54" s="4"/>
      <c r="J54" s="35"/>
      <c r="K54" s="4"/>
      <c r="L54" s="35"/>
      <c r="M54" s="4"/>
      <c r="N54" s="35"/>
      <c r="O54" s="4"/>
      <c r="P54" s="35"/>
      <c r="Q54" s="35"/>
      <c r="R54" s="35"/>
      <c r="S54" s="12"/>
      <c r="T54" s="12"/>
      <c r="U54" s="12"/>
      <c r="X54" s="25" t="s">
        <v>21</v>
      </c>
      <c r="Y54" s="25" t="s">
        <v>22</v>
      </c>
      <c r="Z54" s="25" t="s">
        <v>3758</v>
      </c>
      <c r="AA54" s="25" t="s">
        <v>23</v>
      </c>
      <c r="AB54" s="25"/>
      <c r="AV54" s="18" t="s">
        <v>4613</v>
      </c>
      <c r="AW54" s="18" t="s">
        <v>4557</v>
      </c>
      <c r="AX54" s="18" t="str">
        <f t="shared" si="4"/>
        <v>$A$367</v>
      </c>
      <c r="AY54" s="18" t="s">
        <v>39</v>
      </c>
      <c r="AZ54" s="18"/>
      <c r="BA54" s="18"/>
      <c r="BB54" s="18"/>
      <c r="BC54" s="18"/>
    </row>
    <row r="55" spans="1:55" s="14" customFormat="1" x14ac:dyDescent="0.3">
      <c r="A55" s="13"/>
      <c r="B55" s="13" t="s">
        <v>1885</v>
      </c>
      <c r="C55" s="13" t="s">
        <v>1886</v>
      </c>
      <c r="D55" s="13" t="s">
        <v>556</v>
      </c>
      <c r="E55" s="35"/>
      <c r="F55" s="35"/>
      <c r="G55" s="35"/>
      <c r="H55" s="35"/>
      <c r="I55" s="4"/>
      <c r="J55" s="35"/>
      <c r="K55" s="4"/>
      <c r="L55" s="35"/>
      <c r="M55" s="4"/>
      <c r="N55" s="35"/>
      <c r="O55" s="4"/>
      <c r="P55" s="35"/>
      <c r="Q55" s="35"/>
      <c r="R55" s="35"/>
      <c r="S55" s="12"/>
      <c r="T55" s="12"/>
      <c r="U55" s="12"/>
      <c r="X55" s="25" t="s">
        <v>24</v>
      </c>
      <c r="Y55" s="25" t="s">
        <v>25</v>
      </c>
      <c r="Z55" s="25" t="s">
        <v>524</v>
      </c>
      <c r="AA55" s="25" t="s">
        <v>26</v>
      </c>
      <c r="AB55" s="25"/>
      <c r="AV55" s="18" t="s">
        <v>4614</v>
      </c>
      <c r="AW55" s="18" t="s">
        <v>4575</v>
      </c>
      <c r="AX55" s="18" t="str">
        <f t="shared" si="4"/>
        <v>$A$388</v>
      </c>
      <c r="AY55" s="18" t="s">
        <v>6</v>
      </c>
      <c r="AZ55" s="18"/>
      <c r="BA55" s="18"/>
      <c r="BB55" s="18"/>
      <c r="BC55" s="18"/>
    </row>
    <row r="56" spans="1:55" s="14" customFormat="1" x14ac:dyDescent="0.3">
      <c r="A56" s="11"/>
      <c r="B56" s="11" t="s">
        <v>1940</v>
      </c>
      <c r="C56" s="11" t="s">
        <v>1941</v>
      </c>
      <c r="D56" s="11" t="s">
        <v>556</v>
      </c>
      <c r="E56" s="3"/>
      <c r="F56" s="35"/>
      <c r="G56" s="3"/>
      <c r="H56" s="3"/>
      <c r="I56" s="5" t="str">
        <f>IF(AND(ISNUMBER(I57),ISNUMBER(I58)), I57+I58, "")</f>
        <v/>
      </c>
      <c r="J56" s="3"/>
      <c r="K56" s="5" t="str">
        <f>IF(AND(ISNUMBER(K57),ISNUMBER(K58)), K57+K58, "")</f>
        <v/>
      </c>
      <c r="L56" s="3"/>
      <c r="M56" s="5" t="str">
        <f>IF(AND(ISNUMBER(M57),ISNUMBER(M58)), M57+M58, "")</f>
        <v/>
      </c>
      <c r="N56" s="3"/>
      <c r="O56" s="5" t="str">
        <f>IF(AND(ISNUMBER(O57),ISNUMBER(O58)), O57+O58, "")</f>
        <v/>
      </c>
      <c r="P56" s="12"/>
      <c r="Q56" s="12"/>
      <c r="R56" s="12"/>
      <c r="S56" s="12"/>
      <c r="T56" s="12"/>
      <c r="U56" s="12"/>
      <c r="X56" s="25" t="s">
        <v>27</v>
      </c>
      <c r="Y56" s="25" t="s">
        <v>28</v>
      </c>
      <c r="Z56" s="25" t="s">
        <v>524</v>
      </c>
      <c r="AA56" s="25" t="s">
        <v>23</v>
      </c>
      <c r="AB56" s="25"/>
      <c r="AV56" s="18"/>
      <c r="AW56" s="18"/>
      <c r="AX56" s="18"/>
      <c r="AY56" s="18" t="s">
        <v>26</v>
      </c>
      <c r="AZ56" s="18"/>
      <c r="BA56" s="18"/>
      <c r="BB56" s="18"/>
      <c r="BC56" s="18"/>
    </row>
    <row r="57" spans="1:55" s="40" customFormat="1" x14ac:dyDescent="0.3">
      <c r="A57" s="13"/>
      <c r="B57" s="13" t="s">
        <v>1946</v>
      </c>
      <c r="C57" s="13" t="s">
        <v>1947</v>
      </c>
      <c r="D57" s="13" t="s">
        <v>556</v>
      </c>
      <c r="E57" s="35"/>
      <c r="F57" s="35"/>
      <c r="G57" s="35"/>
      <c r="H57" s="35"/>
      <c r="I57" s="4"/>
      <c r="J57" s="35"/>
      <c r="K57" s="4"/>
      <c r="L57" s="35"/>
      <c r="M57" s="4"/>
      <c r="N57" s="35"/>
      <c r="O57" s="4"/>
      <c r="P57" s="35"/>
      <c r="Q57" s="35"/>
      <c r="R57" s="35"/>
      <c r="S57" s="12"/>
      <c r="T57" s="12"/>
      <c r="U57" s="12"/>
      <c r="X57" s="25" t="s">
        <v>29</v>
      </c>
      <c r="Y57" s="25" t="s">
        <v>30</v>
      </c>
      <c r="Z57" s="25" t="s">
        <v>524</v>
      </c>
      <c r="AA57" s="25" t="s">
        <v>26</v>
      </c>
      <c r="AB57" s="25"/>
    </row>
    <row r="58" spans="1:55" s="14" customFormat="1" x14ac:dyDescent="0.3">
      <c r="A58" s="13"/>
      <c r="B58" s="13" t="s">
        <v>1950</v>
      </c>
      <c r="C58" s="13" t="s">
        <v>1951</v>
      </c>
      <c r="D58" s="13" t="s">
        <v>556</v>
      </c>
      <c r="E58" s="35"/>
      <c r="F58" s="35"/>
      <c r="G58" s="35"/>
      <c r="H58" s="35"/>
      <c r="I58" s="4"/>
      <c r="J58" s="35"/>
      <c r="K58" s="4"/>
      <c r="L58" s="35"/>
      <c r="M58" s="4"/>
      <c r="N58" s="35"/>
      <c r="O58" s="4"/>
      <c r="P58" s="35"/>
      <c r="Q58" s="35"/>
      <c r="R58" s="35"/>
      <c r="S58" s="12"/>
      <c r="T58" s="12"/>
      <c r="U58" s="12"/>
      <c r="X58" s="25" t="s">
        <v>31</v>
      </c>
      <c r="Y58" s="25" t="s">
        <v>32</v>
      </c>
      <c r="Z58" s="25" t="s">
        <v>524</v>
      </c>
      <c r="AA58" s="25" t="s">
        <v>11</v>
      </c>
      <c r="AB58" s="25"/>
    </row>
    <row r="59" spans="1:55" s="14" customFormat="1" x14ac:dyDescent="0.3">
      <c r="A59" s="11"/>
      <c r="B59" s="11" t="s">
        <v>1972</v>
      </c>
      <c r="C59" s="11" t="s">
        <v>1973</v>
      </c>
      <c r="D59" s="11" t="s">
        <v>556</v>
      </c>
      <c r="E59" s="3"/>
      <c r="F59" s="35"/>
      <c r="G59" s="3"/>
      <c r="H59" s="3"/>
      <c r="I59" s="5" t="str">
        <f>IF(AND(ISNUMBER(I60),ISNUMBER(I61)), I60+I61, "")</f>
        <v/>
      </c>
      <c r="J59" s="3"/>
      <c r="K59" s="5" t="str">
        <f>IF(AND(ISNUMBER(K60),ISNUMBER(K61)), K60+K61, "")</f>
        <v/>
      </c>
      <c r="L59" s="3"/>
      <c r="M59" s="5" t="str">
        <f>IF(AND(ISNUMBER(M60),ISNUMBER(M61)), M60+M61, "")</f>
        <v/>
      </c>
      <c r="N59" s="3"/>
      <c r="O59" s="5" t="str">
        <f>IF(AND(ISNUMBER(O60),ISNUMBER(O61)), O60+O61, "")</f>
        <v/>
      </c>
      <c r="P59" s="12"/>
      <c r="Q59" s="12"/>
      <c r="R59" s="12"/>
      <c r="S59" s="12"/>
      <c r="T59" s="12"/>
      <c r="U59" s="12"/>
      <c r="X59" s="25" t="s">
        <v>33</v>
      </c>
      <c r="Y59" s="25" t="s">
        <v>34</v>
      </c>
      <c r="Z59" s="25" t="s">
        <v>524</v>
      </c>
      <c r="AA59" s="25" t="s">
        <v>26</v>
      </c>
      <c r="AB59" s="25"/>
    </row>
    <row r="60" spans="1:55" s="14" customFormat="1" x14ac:dyDescent="0.3">
      <c r="A60" s="13"/>
      <c r="B60" s="13" t="s">
        <v>1978</v>
      </c>
      <c r="C60" s="13" t="s">
        <v>1979</v>
      </c>
      <c r="D60" s="13" t="s">
        <v>556</v>
      </c>
      <c r="E60" s="35"/>
      <c r="F60" s="35"/>
      <c r="G60" s="35"/>
      <c r="H60" s="35"/>
      <c r="I60" s="4"/>
      <c r="J60" s="35"/>
      <c r="K60" s="4"/>
      <c r="L60" s="35"/>
      <c r="M60" s="4"/>
      <c r="N60" s="35"/>
      <c r="O60" s="4"/>
      <c r="P60" s="35"/>
      <c r="Q60" s="35"/>
      <c r="R60" s="35"/>
      <c r="S60" s="12"/>
      <c r="T60" s="12"/>
      <c r="U60" s="12"/>
      <c r="X60" s="25" t="s">
        <v>438</v>
      </c>
      <c r="Y60" s="25" t="s">
        <v>439</v>
      </c>
      <c r="Z60" s="25" t="s">
        <v>524</v>
      </c>
      <c r="AA60" s="25" t="s">
        <v>23</v>
      </c>
      <c r="AB60" s="25"/>
    </row>
    <row r="61" spans="1:55" s="40" customFormat="1" x14ac:dyDescent="0.3">
      <c r="A61" s="13"/>
      <c r="B61" s="13" t="s">
        <v>1981</v>
      </c>
      <c r="C61" s="13" t="s">
        <v>1982</v>
      </c>
      <c r="D61" s="13" t="s">
        <v>556</v>
      </c>
      <c r="E61" s="35"/>
      <c r="F61" s="35"/>
      <c r="G61" s="35"/>
      <c r="H61" s="35"/>
      <c r="I61" s="4"/>
      <c r="J61" s="35"/>
      <c r="K61" s="4"/>
      <c r="L61" s="35"/>
      <c r="M61" s="4"/>
      <c r="N61" s="35"/>
      <c r="O61" s="4"/>
      <c r="P61" s="35"/>
      <c r="Q61" s="35"/>
      <c r="R61" s="35"/>
      <c r="S61" s="12"/>
      <c r="T61" s="12"/>
      <c r="U61" s="12"/>
      <c r="X61" s="25" t="s">
        <v>35</v>
      </c>
      <c r="Y61" s="25" t="s">
        <v>36</v>
      </c>
      <c r="Z61" s="25" t="s">
        <v>524</v>
      </c>
      <c r="AA61" s="25" t="s">
        <v>16</v>
      </c>
      <c r="AB61" s="25"/>
    </row>
    <row r="62" spans="1:55" s="14" customFormat="1" x14ac:dyDescent="0.3">
      <c r="A62" s="11"/>
      <c r="B62" s="11" t="s">
        <v>2004</v>
      </c>
      <c r="C62" s="11" t="s">
        <v>2005</v>
      </c>
      <c r="D62" s="11" t="s">
        <v>556</v>
      </c>
      <c r="E62" s="3"/>
      <c r="F62" s="35"/>
      <c r="G62" s="3"/>
      <c r="H62" s="3"/>
      <c r="I62" s="5" t="str">
        <f>IF(AND(ISNUMBER(I63),ISNUMBER(I64)), I63/I64, "")</f>
        <v/>
      </c>
      <c r="J62" s="3"/>
      <c r="K62" s="5" t="str">
        <f>IF(AND(ISNUMBER(K63),ISNUMBER(K64)), K63/K64, "")</f>
        <v/>
      </c>
      <c r="L62" s="3"/>
      <c r="M62" s="5" t="str">
        <f>IF(AND(ISNUMBER(M63),ISNUMBER(M64)), M63/M64, "")</f>
        <v/>
      </c>
      <c r="N62" s="3"/>
      <c r="O62" s="5" t="str">
        <f>IF(AND(ISNUMBER(O63),ISNUMBER(O64)), O63/O64, "")</f>
        <v/>
      </c>
      <c r="P62" s="12"/>
      <c r="Q62" s="12"/>
      <c r="R62" s="12"/>
      <c r="S62" s="12"/>
      <c r="T62" s="12"/>
      <c r="U62" s="12"/>
      <c r="X62" s="25" t="s">
        <v>37</v>
      </c>
      <c r="Y62" s="25" t="s">
        <v>38</v>
      </c>
      <c r="Z62" s="25" t="s">
        <v>525</v>
      </c>
      <c r="AA62" s="25" t="s">
        <v>39</v>
      </c>
      <c r="AB62" s="25"/>
    </row>
    <row r="63" spans="1:55" s="14" customFormat="1" x14ac:dyDescent="0.3">
      <c r="A63" s="13"/>
      <c r="B63" s="13" t="s">
        <v>2013</v>
      </c>
      <c r="C63" s="13" t="s">
        <v>2014</v>
      </c>
      <c r="D63" s="13" t="s">
        <v>556</v>
      </c>
      <c r="E63" s="35"/>
      <c r="F63" s="35"/>
      <c r="G63" s="35"/>
      <c r="H63" s="35"/>
      <c r="I63" s="4"/>
      <c r="J63" s="35"/>
      <c r="K63" s="4"/>
      <c r="L63" s="35"/>
      <c r="M63" s="4"/>
      <c r="N63" s="35"/>
      <c r="O63" s="4"/>
      <c r="P63" s="35"/>
      <c r="Q63" s="35"/>
      <c r="R63" s="35"/>
      <c r="S63" s="12"/>
      <c r="T63" s="12"/>
      <c r="U63" s="12"/>
      <c r="X63" s="25" t="s">
        <v>40</v>
      </c>
      <c r="Y63" s="25" t="s">
        <v>41</v>
      </c>
      <c r="Z63" s="25" t="s">
        <v>524</v>
      </c>
      <c r="AA63" s="25" t="s">
        <v>26</v>
      </c>
      <c r="AB63" s="25"/>
    </row>
    <row r="64" spans="1:55" s="14" customFormat="1" x14ac:dyDescent="0.3">
      <c r="A64" s="13"/>
      <c r="B64" s="13" t="s">
        <v>2018</v>
      </c>
      <c r="C64" s="13" t="s">
        <v>2019</v>
      </c>
      <c r="D64" s="13" t="s">
        <v>556</v>
      </c>
      <c r="E64" s="35"/>
      <c r="F64" s="35"/>
      <c r="G64" s="35"/>
      <c r="H64" s="35"/>
      <c r="I64" s="4"/>
      <c r="J64" s="35"/>
      <c r="K64" s="4"/>
      <c r="L64" s="35"/>
      <c r="M64" s="4"/>
      <c r="N64" s="35"/>
      <c r="O64" s="4"/>
      <c r="P64" s="35"/>
      <c r="Q64" s="35"/>
      <c r="R64" s="35"/>
      <c r="S64" s="12"/>
      <c r="T64" s="12"/>
      <c r="U64" s="12"/>
      <c r="X64" s="25" t="s">
        <v>42</v>
      </c>
      <c r="Y64" s="25" t="s">
        <v>43</v>
      </c>
      <c r="Z64" s="25" t="s">
        <v>526</v>
      </c>
      <c r="AA64" s="25" t="s">
        <v>16</v>
      </c>
      <c r="AB64" s="25"/>
    </row>
    <row r="65" spans="1:28" s="40" customFormat="1" x14ac:dyDescent="0.3">
      <c r="A65" s="11"/>
      <c r="B65" s="11" t="s">
        <v>2040</v>
      </c>
      <c r="C65" s="11" t="s">
        <v>2041</v>
      </c>
      <c r="D65" s="11" t="s">
        <v>556</v>
      </c>
      <c r="E65" s="3"/>
      <c r="F65" s="35"/>
      <c r="G65" s="3"/>
      <c r="H65" s="3"/>
      <c r="I65" s="5" t="str">
        <f>IF(AND(ISNUMBER(I66),ISNUMBER(I67)), I66/I67, "")</f>
        <v/>
      </c>
      <c r="J65" s="3"/>
      <c r="K65" s="5" t="str">
        <f>IF(AND(ISNUMBER(K66),ISNUMBER(K67)), K66/K67, "")</f>
        <v/>
      </c>
      <c r="L65" s="3"/>
      <c r="M65" s="5" t="str">
        <f>IF(AND(ISNUMBER(M66),ISNUMBER(M67)), M66/M67, "")</f>
        <v/>
      </c>
      <c r="N65" s="3"/>
      <c r="O65" s="5" t="str">
        <f>IF(AND(ISNUMBER(O66),ISNUMBER(O67)), O66/O67, "")</f>
        <v/>
      </c>
      <c r="P65" s="12"/>
      <c r="Q65" s="12"/>
      <c r="R65" s="12"/>
      <c r="S65" s="12"/>
      <c r="T65" s="12"/>
      <c r="U65" s="12"/>
      <c r="X65" s="25" t="s">
        <v>440</v>
      </c>
      <c r="Y65" s="25" t="s">
        <v>441</v>
      </c>
      <c r="Z65" s="25" t="s">
        <v>3758</v>
      </c>
      <c r="AA65" s="25" t="s">
        <v>442</v>
      </c>
      <c r="AB65" s="25"/>
    </row>
    <row r="66" spans="1:28" s="14" customFormat="1" x14ac:dyDescent="0.3">
      <c r="A66" s="13"/>
      <c r="B66" s="13" t="s">
        <v>2046</v>
      </c>
      <c r="C66" s="13" t="s">
        <v>2047</v>
      </c>
      <c r="D66" s="13" t="s">
        <v>556</v>
      </c>
      <c r="E66" s="35"/>
      <c r="F66" s="35"/>
      <c r="G66" s="35"/>
      <c r="H66" s="35"/>
      <c r="I66" s="4"/>
      <c r="J66" s="35"/>
      <c r="K66" s="4"/>
      <c r="L66" s="35"/>
      <c r="M66" s="4"/>
      <c r="N66" s="35"/>
      <c r="O66" s="4"/>
      <c r="P66" s="35"/>
      <c r="Q66" s="35"/>
      <c r="R66" s="35"/>
      <c r="S66" s="12"/>
      <c r="T66" s="12"/>
      <c r="U66" s="12"/>
      <c r="X66" s="25" t="s">
        <v>44</v>
      </c>
      <c r="Y66" s="25" t="s">
        <v>45</v>
      </c>
      <c r="Z66" s="25" t="s">
        <v>524</v>
      </c>
      <c r="AA66" s="25" t="s">
        <v>26</v>
      </c>
      <c r="AB66" s="25"/>
    </row>
    <row r="67" spans="1:28" s="14" customFormat="1" x14ac:dyDescent="0.3">
      <c r="A67" s="13"/>
      <c r="B67" s="13" t="s">
        <v>2051</v>
      </c>
      <c r="C67" s="13" t="s">
        <v>2052</v>
      </c>
      <c r="D67" s="13" t="s">
        <v>556</v>
      </c>
      <c r="E67" s="35"/>
      <c r="F67" s="35"/>
      <c r="G67" s="35"/>
      <c r="H67" s="35"/>
      <c r="I67" s="4"/>
      <c r="J67" s="35"/>
      <c r="K67" s="4"/>
      <c r="L67" s="35"/>
      <c r="M67" s="4"/>
      <c r="N67" s="35"/>
      <c r="O67" s="4"/>
      <c r="P67" s="35"/>
      <c r="Q67" s="35"/>
      <c r="R67" s="35"/>
      <c r="S67" s="12"/>
      <c r="T67" s="12"/>
      <c r="U67" s="12"/>
      <c r="X67" s="25" t="s">
        <v>46</v>
      </c>
      <c r="Y67" s="25" t="s">
        <v>47</v>
      </c>
      <c r="Z67" s="25" t="s">
        <v>525</v>
      </c>
      <c r="AA67" s="25" t="s">
        <v>26</v>
      </c>
      <c r="AB67" s="25"/>
    </row>
    <row r="68" spans="1:28" s="14" customFormat="1" x14ac:dyDescent="0.3">
      <c r="A68" s="11"/>
      <c r="B68" s="11" t="s">
        <v>2356</v>
      </c>
      <c r="C68" s="11" t="s">
        <v>2357</v>
      </c>
      <c r="D68" s="11" t="s">
        <v>556</v>
      </c>
      <c r="E68" s="3"/>
      <c r="F68" s="35"/>
      <c r="G68" s="3"/>
      <c r="H68" s="3"/>
      <c r="I68" s="5" t="str">
        <f>IF(AND(ISNUMBER(I69),ISNUMBER(I70)), I69/I70, "")</f>
        <v/>
      </c>
      <c r="J68" s="3"/>
      <c r="K68" s="5" t="str">
        <f>IF(AND(ISNUMBER(K69),ISNUMBER(K70)), K69/K70, "")</f>
        <v/>
      </c>
      <c r="L68" s="3"/>
      <c r="M68" s="5" t="str">
        <f>IF(AND(ISNUMBER(M69),ISNUMBER(M70)), M69/M70, "")</f>
        <v/>
      </c>
      <c r="N68" s="3"/>
      <c r="O68" s="5" t="str">
        <f>IF(AND(ISNUMBER(O69),ISNUMBER(O70)), O69/O70, "")</f>
        <v/>
      </c>
      <c r="P68" s="12"/>
      <c r="Q68" s="12"/>
      <c r="R68" s="12"/>
      <c r="S68" s="12"/>
      <c r="T68" s="12"/>
      <c r="U68" s="12"/>
      <c r="X68" s="25" t="s">
        <v>443</v>
      </c>
      <c r="Y68" s="25" t="s">
        <v>444</v>
      </c>
      <c r="Z68" s="25" t="s">
        <v>525</v>
      </c>
      <c r="AA68" s="25" t="s">
        <v>23</v>
      </c>
      <c r="AB68" s="25"/>
    </row>
    <row r="69" spans="1:28" s="40" customFormat="1" x14ac:dyDescent="0.3">
      <c r="A69" s="13"/>
      <c r="B69" s="13" t="s">
        <v>2365</v>
      </c>
      <c r="C69" s="13" t="s">
        <v>2366</v>
      </c>
      <c r="D69" s="13" t="s">
        <v>556</v>
      </c>
      <c r="E69" s="35"/>
      <c r="F69" s="35"/>
      <c r="G69" s="35"/>
      <c r="H69" s="35"/>
      <c r="I69" s="4"/>
      <c r="J69" s="35"/>
      <c r="K69" s="4"/>
      <c r="L69" s="35"/>
      <c r="M69" s="4"/>
      <c r="N69" s="35"/>
      <c r="O69" s="4"/>
      <c r="P69" s="35"/>
      <c r="Q69" s="35"/>
      <c r="R69" s="35"/>
      <c r="S69" s="12"/>
      <c r="T69" s="12"/>
      <c r="U69" s="12"/>
      <c r="X69" s="25" t="s">
        <v>48</v>
      </c>
      <c r="Y69" s="25" t="s">
        <v>49</v>
      </c>
      <c r="Z69" s="25" t="s">
        <v>524</v>
      </c>
      <c r="AA69" s="25" t="s">
        <v>26</v>
      </c>
      <c r="AB69" s="25"/>
    </row>
    <row r="70" spans="1:28" s="14" customFormat="1" x14ac:dyDescent="0.3">
      <c r="A70" s="13"/>
      <c r="B70" s="13" t="s">
        <v>2369</v>
      </c>
      <c r="C70" s="13" t="s">
        <v>2370</v>
      </c>
      <c r="D70" s="13" t="s">
        <v>556</v>
      </c>
      <c r="E70" s="35"/>
      <c r="F70" s="35"/>
      <c r="G70" s="35"/>
      <c r="H70" s="35"/>
      <c r="I70" s="4"/>
      <c r="J70" s="35"/>
      <c r="K70" s="4"/>
      <c r="L70" s="35"/>
      <c r="M70" s="4"/>
      <c r="N70" s="35"/>
      <c r="O70" s="4"/>
      <c r="P70" s="35"/>
      <c r="Q70" s="35"/>
      <c r="R70" s="35"/>
      <c r="S70" s="12"/>
      <c r="T70" s="12"/>
      <c r="U70" s="12"/>
      <c r="X70" s="25" t="s">
        <v>50</v>
      </c>
      <c r="Y70" s="25" t="s">
        <v>51</v>
      </c>
      <c r="Z70" s="25" t="s">
        <v>525</v>
      </c>
      <c r="AA70" s="25" t="s">
        <v>26</v>
      </c>
      <c r="AB70" s="25"/>
    </row>
    <row r="71" spans="1:28" s="14" customFormat="1" ht="28.8" x14ac:dyDescent="0.3">
      <c r="A71" s="11"/>
      <c r="B71" s="11" t="s">
        <v>2401</v>
      </c>
      <c r="C71" s="11" t="s">
        <v>2402</v>
      </c>
      <c r="D71" s="11" t="s">
        <v>556</v>
      </c>
      <c r="E71" s="3"/>
      <c r="F71" s="35"/>
      <c r="G71" s="3"/>
      <c r="H71" s="3"/>
      <c r="I71" s="5" t="str">
        <f>IF(AND(ISNUMBER(I72),ISNUMBER(I73)), I72/I73, "")</f>
        <v/>
      </c>
      <c r="J71" s="3"/>
      <c r="K71" s="5" t="str">
        <f>IF(AND(ISNUMBER(K72),ISNUMBER(K73)), K72/K73, "")</f>
        <v/>
      </c>
      <c r="L71" s="3"/>
      <c r="M71" s="5" t="str">
        <f>IF(AND(ISNUMBER(M72),ISNUMBER(M73)), M72/M73, "")</f>
        <v/>
      </c>
      <c r="N71" s="3"/>
      <c r="O71" s="5" t="str">
        <f>IF(AND(ISNUMBER(O72),ISNUMBER(O73)), O72/O73, "")</f>
        <v/>
      </c>
      <c r="P71" s="12"/>
      <c r="Q71" s="12"/>
      <c r="R71" s="12"/>
      <c r="S71" s="12"/>
      <c r="T71" s="12"/>
      <c r="U71" s="12"/>
      <c r="X71" s="25" t="s">
        <v>445</v>
      </c>
      <c r="Y71" s="25" t="s">
        <v>446</v>
      </c>
      <c r="Z71" s="25" t="s">
        <v>524</v>
      </c>
      <c r="AA71" s="25" t="s">
        <v>442</v>
      </c>
      <c r="AB71" s="25"/>
    </row>
    <row r="72" spans="1:28" s="14" customFormat="1" x14ac:dyDescent="0.3">
      <c r="A72" s="13"/>
      <c r="B72" s="13" t="s">
        <v>2410</v>
      </c>
      <c r="C72" s="13" t="s">
        <v>2411</v>
      </c>
      <c r="D72" s="13" t="s">
        <v>556</v>
      </c>
      <c r="E72" s="35"/>
      <c r="F72" s="35"/>
      <c r="G72" s="35"/>
      <c r="H72" s="35"/>
      <c r="I72" s="4"/>
      <c r="J72" s="35"/>
      <c r="K72" s="4"/>
      <c r="L72" s="35"/>
      <c r="M72" s="4"/>
      <c r="N72" s="35"/>
      <c r="O72" s="4"/>
      <c r="P72" s="35"/>
      <c r="Q72" s="35"/>
      <c r="R72" s="35"/>
      <c r="S72" s="12"/>
      <c r="T72" s="12"/>
      <c r="U72" s="12"/>
      <c r="X72" s="25" t="s">
        <v>52</v>
      </c>
      <c r="Y72" s="25" t="s">
        <v>53</v>
      </c>
      <c r="Z72" s="25" t="s">
        <v>525</v>
      </c>
      <c r="AA72" s="25" t="s">
        <v>16</v>
      </c>
      <c r="AB72" s="25"/>
    </row>
    <row r="73" spans="1:28" s="40" customFormat="1" x14ac:dyDescent="0.3">
      <c r="A73" s="13"/>
      <c r="B73" s="13" t="s">
        <v>2415</v>
      </c>
      <c r="C73" s="13" t="s">
        <v>2416</v>
      </c>
      <c r="D73" s="13" t="s">
        <v>556</v>
      </c>
      <c r="E73" s="35"/>
      <c r="F73" s="35"/>
      <c r="G73" s="35"/>
      <c r="H73" s="35"/>
      <c r="I73" s="4"/>
      <c r="J73" s="35"/>
      <c r="K73" s="4"/>
      <c r="L73" s="35"/>
      <c r="M73" s="4"/>
      <c r="N73" s="35"/>
      <c r="O73" s="4"/>
      <c r="P73" s="35"/>
      <c r="Q73" s="35"/>
      <c r="R73" s="35"/>
      <c r="S73" s="12"/>
      <c r="T73" s="12"/>
      <c r="U73" s="12"/>
      <c r="X73" s="25" t="s">
        <v>447</v>
      </c>
      <c r="Y73" s="25" t="s">
        <v>448</v>
      </c>
      <c r="Z73" s="25" t="s">
        <v>526</v>
      </c>
      <c r="AA73" s="25" t="s">
        <v>26</v>
      </c>
      <c r="AB73" s="25"/>
    </row>
    <row r="74" spans="1:28" s="14" customFormat="1" ht="28.8" x14ac:dyDescent="0.3">
      <c r="A74" s="11"/>
      <c r="B74" s="11" t="s">
        <v>2436</v>
      </c>
      <c r="C74" s="11" t="s">
        <v>2437</v>
      </c>
      <c r="D74" s="11" t="s">
        <v>556</v>
      </c>
      <c r="E74" s="3"/>
      <c r="F74" s="35"/>
      <c r="G74" s="3"/>
      <c r="H74" s="3"/>
      <c r="I74" s="5" t="str">
        <f>IF(AND(ISNUMBER(I75),ISNUMBER(I76)), I75+I76, "")</f>
        <v/>
      </c>
      <c r="J74" s="3"/>
      <c r="K74" s="5" t="str">
        <f>IF(AND(ISNUMBER(K75),ISNUMBER(K76)), K75+K76, "")</f>
        <v/>
      </c>
      <c r="L74" s="3"/>
      <c r="M74" s="5" t="str">
        <f>IF(AND(ISNUMBER(M75),ISNUMBER(M76)), M75+M76, "")</f>
        <v/>
      </c>
      <c r="N74" s="3"/>
      <c r="O74" s="5" t="str">
        <f>IF(AND(ISNUMBER(O75),ISNUMBER(O76)), O75+O76, "")</f>
        <v/>
      </c>
      <c r="P74" s="12"/>
      <c r="Q74" s="12"/>
      <c r="R74" s="12"/>
      <c r="S74" s="12"/>
      <c r="T74" s="12"/>
      <c r="U74" s="12"/>
      <c r="X74" s="25" t="s">
        <v>449</v>
      </c>
      <c r="Y74" s="25" t="s">
        <v>450</v>
      </c>
      <c r="Z74" s="25" t="s">
        <v>526</v>
      </c>
      <c r="AA74" s="25" t="s">
        <v>89</v>
      </c>
      <c r="AB74" s="25"/>
    </row>
    <row r="75" spans="1:28" s="14" customFormat="1" ht="28.8" x14ac:dyDescent="0.3">
      <c r="A75" s="13"/>
      <c r="B75" s="13" t="s">
        <v>2445</v>
      </c>
      <c r="C75" s="13" t="s">
        <v>2446</v>
      </c>
      <c r="D75" s="13" t="s">
        <v>556</v>
      </c>
      <c r="E75" s="35"/>
      <c r="F75" s="35"/>
      <c r="G75" s="35"/>
      <c r="H75" s="35"/>
      <c r="I75" s="4"/>
      <c r="J75" s="35"/>
      <c r="K75" s="4"/>
      <c r="L75" s="35"/>
      <c r="M75" s="4"/>
      <c r="N75" s="35"/>
      <c r="O75" s="4"/>
      <c r="P75" s="35"/>
      <c r="Q75" s="35"/>
      <c r="R75" s="35"/>
      <c r="S75" s="12"/>
      <c r="T75" s="12"/>
      <c r="U75" s="12"/>
      <c r="X75" s="25" t="s">
        <v>451</v>
      </c>
      <c r="Y75" s="25" t="s">
        <v>452</v>
      </c>
      <c r="Z75" s="25" t="s">
        <v>526</v>
      </c>
      <c r="AA75" s="25" t="s">
        <v>89</v>
      </c>
      <c r="AB75" s="25"/>
    </row>
    <row r="76" spans="1:28" s="14" customFormat="1" ht="28.8" x14ac:dyDescent="0.3">
      <c r="A76" s="13"/>
      <c r="B76" s="13" t="s">
        <v>2450</v>
      </c>
      <c r="C76" s="13" t="s">
        <v>2451</v>
      </c>
      <c r="D76" s="13" t="s">
        <v>556</v>
      </c>
      <c r="E76" s="35"/>
      <c r="F76" s="35"/>
      <c r="G76" s="35"/>
      <c r="H76" s="35"/>
      <c r="I76" s="4"/>
      <c r="J76" s="35"/>
      <c r="K76" s="4"/>
      <c r="L76" s="35"/>
      <c r="M76" s="4"/>
      <c r="N76" s="35"/>
      <c r="O76" s="4"/>
      <c r="P76" s="35"/>
      <c r="Q76" s="35"/>
      <c r="R76" s="35"/>
      <c r="S76" s="12"/>
      <c r="T76" s="12"/>
      <c r="U76" s="12"/>
      <c r="X76" s="25" t="s">
        <v>54</v>
      </c>
      <c r="Y76" s="25" t="s">
        <v>55</v>
      </c>
      <c r="Z76" s="25" t="s">
        <v>3758</v>
      </c>
      <c r="AA76" s="25" t="s">
        <v>39</v>
      </c>
      <c r="AB76" s="25"/>
    </row>
    <row r="77" spans="1:28" s="40" customFormat="1" x14ac:dyDescent="0.3">
      <c r="A77" s="11"/>
      <c r="B77" s="11" t="s">
        <v>2535</v>
      </c>
      <c r="C77" s="11" t="s">
        <v>2536</v>
      </c>
      <c r="D77" s="11" t="s">
        <v>556</v>
      </c>
      <c r="E77" s="3"/>
      <c r="F77" s="35"/>
      <c r="G77" s="3"/>
      <c r="H77" s="3"/>
      <c r="I77" s="5" t="str">
        <f>IF(AND(ISNUMBER(I78),ISNUMBER(I79)), I78/I79, "")</f>
        <v/>
      </c>
      <c r="J77" s="3"/>
      <c r="K77" s="5" t="str">
        <f>IF(AND(ISNUMBER(K78),ISNUMBER(K79)), K78/K79, "")</f>
        <v/>
      </c>
      <c r="L77" s="3"/>
      <c r="M77" s="5" t="str">
        <f>IF(AND(ISNUMBER(M78),ISNUMBER(M79)), M78/M79, "")</f>
        <v/>
      </c>
      <c r="N77" s="3"/>
      <c r="O77" s="5" t="str">
        <f>IF(AND(ISNUMBER(O78),ISNUMBER(O79)), O78/O79, "")</f>
        <v/>
      </c>
      <c r="P77" s="12"/>
      <c r="Q77" s="12"/>
      <c r="R77" s="12"/>
      <c r="S77" s="12"/>
      <c r="T77" s="12"/>
      <c r="U77" s="12"/>
      <c r="X77" s="25" t="s">
        <v>453</v>
      </c>
      <c r="Y77" s="25" t="s">
        <v>454</v>
      </c>
      <c r="Z77" s="25" t="s">
        <v>3758</v>
      </c>
      <c r="AA77" s="25" t="s">
        <v>442</v>
      </c>
      <c r="AB77" s="25"/>
    </row>
    <row r="78" spans="1:28" s="14" customFormat="1" x14ac:dyDescent="0.3">
      <c r="A78" s="13"/>
      <c r="B78" s="13" t="s">
        <v>2544</v>
      </c>
      <c r="C78" s="13" t="s">
        <v>2545</v>
      </c>
      <c r="D78" s="13" t="s">
        <v>556</v>
      </c>
      <c r="E78" s="35"/>
      <c r="F78" s="35"/>
      <c r="G78" s="35"/>
      <c r="H78" s="35"/>
      <c r="I78" s="4"/>
      <c r="J78" s="35"/>
      <c r="K78" s="4"/>
      <c r="L78" s="35"/>
      <c r="M78" s="4"/>
      <c r="N78" s="35"/>
      <c r="O78" s="4"/>
      <c r="P78" s="35"/>
      <c r="Q78" s="35"/>
      <c r="R78" s="35"/>
      <c r="S78" s="12"/>
      <c r="T78" s="12"/>
      <c r="U78" s="12"/>
      <c r="X78" s="25" t="s">
        <v>455</v>
      </c>
      <c r="Y78" s="25" t="s">
        <v>456</v>
      </c>
      <c r="Z78" s="25" t="s">
        <v>526</v>
      </c>
      <c r="AA78" s="25" t="s">
        <v>89</v>
      </c>
      <c r="AB78" s="25"/>
    </row>
    <row r="79" spans="1:28" s="14" customFormat="1" x14ac:dyDescent="0.3">
      <c r="A79" s="13"/>
      <c r="B79" s="13" t="s">
        <v>2549</v>
      </c>
      <c r="C79" s="13" t="s">
        <v>2550</v>
      </c>
      <c r="D79" s="13" t="s">
        <v>556</v>
      </c>
      <c r="E79" s="35"/>
      <c r="F79" s="35"/>
      <c r="G79" s="35"/>
      <c r="H79" s="35"/>
      <c r="I79" s="4"/>
      <c r="J79" s="35"/>
      <c r="K79" s="4"/>
      <c r="L79" s="35"/>
      <c r="M79" s="4"/>
      <c r="N79" s="35"/>
      <c r="O79" s="4"/>
      <c r="P79" s="35"/>
      <c r="Q79" s="35"/>
      <c r="R79" s="35"/>
      <c r="S79" s="12"/>
      <c r="T79" s="12"/>
      <c r="U79" s="12"/>
      <c r="X79" s="25" t="s">
        <v>457</v>
      </c>
      <c r="Y79" s="25" t="s">
        <v>458</v>
      </c>
      <c r="Z79" s="25" t="s">
        <v>524</v>
      </c>
      <c r="AA79" s="25" t="s">
        <v>23</v>
      </c>
      <c r="AB79" s="25"/>
    </row>
    <row r="80" spans="1:28" s="14" customFormat="1" ht="28.8" x14ac:dyDescent="0.3">
      <c r="A80" s="11"/>
      <c r="B80" s="11" t="s">
        <v>2705</v>
      </c>
      <c r="C80" s="11" t="s">
        <v>2706</v>
      </c>
      <c r="D80" s="11" t="s">
        <v>556</v>
      </c>
      <c r="E80" s="3"/>
      <c r="F80" s="35"/>
      <c r="G80" s="3"/>
      <c r="H80" s="3"/>
      <c r="I80" s="5" t="str">
        <f t="shared" ref="I80" si="6">IF(AND(ISNUMBER(I81),ISNUMBER(I82)), I81/I82, "")</f>
        <v/>
      </c>
      <c r="J80" s="3"/>
      <c r="K80" s="5" t="str">
        <f t="shared" ref="K80" si="7">IF(AND(ISNUMBER(K81),ISNUMBER(K82)), K81/K82, "")</f>
        <v/>
      </c>
      <c r="L80" s="3"/>
      <c r="M80" s="5" t="str">
        <f t="shared" ref="M80" si="8">IF(AND(ISNUMBER(M81),ISNUMBER(M82)), M81/M82, "")</f>
        <v/>
      </c>
      <c r="N80" s="3"/>
      <c r="O80" s="5" t="str">
        <f t="shared" ref="O80" si="9">IF(AND(ISNUMBER(O81),ISNUMBER(O82)), O81/O82, "")</f>
        <v/>
      </c>
      <c r="P80" s="12"/>
      <c r="Q80" s="12"/>
      <c r="R80" s="12"/>
      <c r="S80" s="12"/>
      <c r="T80" s="12"/>
      <c r="U80" s="12"/>
      <c r="X80" s="25" t="s">
        <v>56</v>
      </c>
      <c r="Y80" s="25" t="s">
        <v>57</v>
      </c>
      <c r="Z80" s="25" t="s">
        <v>524</v>
      </c>
      <c r="AA80" s="25" t="s">
        <v>11</v>
      </c>
      <c r="AB80" s="25"/>
    </row>
    <row r="81" spans="1:28" s="40" customFormat="1" ht="28.8" x14ac:dyDescent="0.3">
      <c r="A81" s="13"/>
      <c r="B81" s="13" t="s">
        <v>2712</v>
      </c>
      <c r="C81" s="13" t="s">
        <v>2713</v>
      </c>
      <c r="D81" s="13" t="s">
        <v>556</v>
      </c>
      <c r="E81" s="35"/>
      <c r="F81" s="35"/>
      <c r="G81" s="35"/>
      <c r="H81" s="35"/>
      <c r="I81" s="4"/>
      <c r="J81" s="35"/>
      <c r="K81" s="4"/>
      <c r="L81" s="35"/>
      <c r="M81" s="4"/>
      <c r="N81" s="35"/>
      <c r="O81" s="4"/>
      <c r="P81" s="35"/>
      <c r="Q81" s="35"/>
      <c r="R81" s="35"/>
      <c r="S81" s="12"/>
      <c r="T81" s="12"/>
      <c r="U81" s="12"/>
      <c r="X81" s="25" t="s">
        <v>58</v>
      </c>
      <c r="Y81" s="25" t="s">
        <v>59</v>
      </c>
      <c r="Z81" s="25" t="s">
        <v>524</v>
      </c>
      <c r="AA81" s="25" t="s">
        <v>6</v>
      </c>
      <c r="AB81" s="25"/>
    </row>
    <row r="82" spans="1:28" s="14" customFormat="1" x14ac:dyDescent="0.3">
      <c r="A82" s="13"/>
      <c r="B82" s="13" t="s">
        <v>2717</v>
      </c>
      <c r="C82" s="13" t="s">
        <v>2718</v>
      </c>
      <c r="D82" s="13" t="s">
        <v>556</v>
      </c>
      <c r="E82" s="35"/>
      <c r="F82" s="35"/>
      <c r="G82" s="35"/>
      <c r="H82" s="35"/>
      <c r="I82" s="4"/>
      <c r="J82" s="35"/>
      <c r="K82" s="4"/>
      <c r="L82" s="35"/>
      <c r="M82" s="4"/>
      <c r="N82" s="35"/>
      <c r="O82" s="4"/>
      <c r="P82" s="35"/>
      <c r="Q82" s="35"/>
      <c r="R82" s="35"/>
      <c r="S82" s="12"/>
      <c r="T82" s="12"/>
      <c r="U82" s="12"/>
      <c r="X82" s="25" t="s">
        <v>60</v>
      </c>
      <c r="Y82" s="25" t="s">
        <v>61</v>
      </c>
      <c r="Z82" s="25" t="s">
        <v>524</v>
      </c>
      <c r="AA82" s="25" t="s">
        <v>62</v>
      </c>
      <c r="AB82" s="25"/>
    </row>
    <row r="83" spans="1:28" s="14" customFormat="1" ht="28.8" x14ac:dyDescent="0.3">
      <c r="A83" s="11"/>
      <c r="B83" s="11" t="s">
        <v>2722</v>
      </c>
      <c r="C83" s="11" t="s">
        <v>2723</v>
      </c>
      <c r="D83" s="11" t="s">
        <v>556</v>
      </c>
      <c r="E83" s="3"/>
      <c r="F83" s="35"/>
      <c r="G83" s="3"/>
      <c r="H83" s="3"/>
      <c r="I83" s="5" t="str">
        <f t="shared" ref="I83" si="10">IF(AND(ISNUMBER(I84),ISNUMBER(I85)), I84/I85, "")</f>
        <v/>
      </c>
      <c r="J83" s="3"/>
      <c r="K83" s="5" t="str">
        <f t="shared" ref="K83" si="11">IF(AND(ISNUMBER(K84),ISNUMBER(K85)), K84/K85, "")</f>
        <v/>
      </c>
      <c r="L83" s="3"/>
      <c r="M83" s="5" t="str">
        <f t="shared" ref="M83" si="12">IF(AND(ISNUMBER(M84),ISNUMBER(M85)), M84/M85, "")</f>
        <v/>
      </c>
      <c r="N83" s="3"/>
      <c r="O83" s="5" t="str">
        <f t="shared" ref="O83" si="13">IF(AND(ISNUMBER(O84),ISNUMBER(O85)), O84/O85, "")</f>
        <v/>
      </c>
      <c r="P83" s="12"/>
      <c r="Q83" s="12"/>
      <c r="R83" s="12"/>
      <c r="S83" s="12"/>
      <c r="T83" s="12"/>
      <c r="U83" s="12"/>
      <c r="X83" s="25" t="s">
        <v>63</v>
      </c>
      <c r="Y83" s="25" t="s">
        <v>64</v>
      </c>
      <c r="Z83" s="25" t="s">
        <v>524</v>
      </c>
      <c r="AA83" s="25" t="s">
        <v>6</v>
      </c>
      <c r="AB83" s="25"/>
    </row>
    <row r="84" spans="1:28" s="14" customFormat="1" ht="28.8" x14ac:dyDescent="0.3">
      <c r="A84" s="13"/>
      <c r="B84" s="13" t="s">
        <v>2729</v>
      </c>
      <c r="C84" s="13" t="s">
        <v>2730</v>
      </c>
      <c r="D84" s="13" t="s">
        <v>556</v>
      </c>
      <c r="E84" s="35"/>
      <c r="F84" s="35"/>
      <c r="G84" s="35"/>
      <c r="H84" s="35"/>
      <c r="I84" s="4"/>
      <c r="J84" s="35"/>
      <c r="K84" s="4"/>
      <c r="L84" s="35"/>
      <c r="M84" s="4"/>
      <c r="N84" s="35"/>
      <c r="O84" s="4"/>
      <c r="P84" s="35"/>
      <c r="Q84" s="35"/>
      <c r="R84" s="35"/>
      <c r="S84" s="12"/>
      <c r="T84" s="12"/>
      <c r="U84" s="12"/>
      <c r="X84" s="25" t="s">
        <v>459</v>
      </c>
      <c r="Y84" s="25" t="s">
        <v>460</v>
      </c>
      <c r="Z84" s="25" t="s">
        <v>524</v>
      </c>
      <c r="AA84" s="25" t="s">
        <v>442</v>
      </c>
      <c r="AB84" s="25"/>
    </row>
    <row r="85" spans="1:28" s="40" customFormat="1" x14ac:dyDescent="0.3">
      <c r="A85" s="13"/>
      <c r="B85" s="13" t="s">
        <v>2734</v>
      </c>
      <c r="C85" s="13" t="s">
        <v>2735</v>
      </c>
      <c r="D85" s="13" t="s">
        <v>556</v>
      </c>
      <c r="E85" s="35"/>
      <c r="F85" s="35"/>
      <c r="G85" s="35"/>
      <c r="H85" s="35"/>
      <c r="I85" s="4"/>
      <c r="J85" s="35"/>
      <c r="K85" s="4"/>
      <c r="L85" s="35"/>
      <c r="M85" s="4"/>
      <c r="N85" s="35"/>
      <c r="O85" s="4"/>
      <c r="P85" s="35"/>
      <c r="Q85" s="35"/>
      <c r="R85" s="35"/>
      <c r="S85" s="12"/>
      <c r="T85" s="12"/>
      <c r="U85" s="12"/>
      <c r="X85" s="25" t="s">
        <v>65</v>
      </c>
      <c r="Y85" s="25" t="s">
        <v>66</v>
      </c>
      <c r="Z85" s="25" t="s">
        <v>524</v>
      </c>
      <c r="AA85" s="25" t="s">
        <v>39</v>
      </c>
      <c r="AB85" s="25"/>
    </row>
    <row r="86" spans="1:28" s="14" customFormat="1" x14ac:dyDescent="0.3">
      <c r="A86" s="11"/>
      <c r="B86" s="11" t="s">
        <v>2779</v>
      </c>
      <c r="C86" s="11" t="s">
        <v>2780</v>
      </c>
      <c r="D86" s="11" t="s">
        <v>556</v>
      </c>
      <c r="E86" s="3"/>
      <c r="F86" s="35"/>
      <c r="G86" s="3"/>
      <c r="H86" s="3"/>
      <c r="I86" s="5" t="str">
        <f>IF(AND(ISNUMBER(I87),ISNUMBER(I88)), (I87-I88)/I87, "")</f>
        <v/>
      </c>
      <c r="J86" s="3"/>
      <c r="K86" s="5" t="str">
        <f>IF(AND(ISNUMBER(K87),ISNUMBER(K88)), (K87-K88)/K87, "")</f>
        <v/>
      </c>
      <c r="L86" s="3"/>
      <c r="M86" s="5" t="str">
        <f>IF(AND(ISNUMBER(M87),ISNUMBER(M88)), (M87-M88)/M87, "")</f>
        <v/>
      </c>
      <c r="N86" s="3"/>
      <c r="O86" s="5" t="str">
        <f>IF(AND(ISNUMBER(O87),ISNUMBER(O88)), (O87-O88)/O87, "")</f>
        <v/>
      </c>
      <c r="P86" s="12"/>
      <c r="Q86" s="12"/>
      <c r="R86" s="12"/>
      <c r="S86" s="12"/>
      <c r="T86" s="12"/>
      <c r="U86" s="12"/>
      <c r="X86" s="25" t="s">
        <v>67</v>
      </c>
      <c r="Y86" s="25" t="s">
        <v>68</v>
      </c>
      <c r="Z86" s="25" t="s">
        <v>524</v>
      </c>
      <c r="AA86" s="25" t="s">
        <v>16</v>
      </c>
      <c r="AB86" s="25"/>
    </row>
    <row r="87" spans="1:28" s="14" customFormat="1" x14ac:dyDescent="0.3">
      <c r="A87" s="13"/>
      <c r="B87" s="13" t="s">
        <v>2785</v>
      </c>
      <c r="C87" s="13" t="s">
        <v>2786</v>
      </c>
      <c r="D87" s="13" t="s">
        <v>556</v>
      </c>
      <c r="E87" s="35"/>
      <c r="F87" s="35"/>
      <c r="G87" s="35"/>
      <c r="H87" s="35"/>
      <c r="I87" s="4"/>
      <c r="J87" s="35"/>
      <c r="K87" s="4"/>
      <c r="L87" s="35"/>
      <c r="M87" s="4"/>
      <c r="N87" s="35"/>
      <c r="O87" s="4"/>
      <c r="P87" s="35"/>
      <c r="Q87" s="35"/>
      <c r="R87" s="35"/>
      <c r="S87" s="12"/>
      <c r="T87" s="12"/>
      <c r="U87" s="12"/>
      <c r="X87" s="25" t="s">
        <v>461</v>
      </c>
      <c r="Y87" s="25" t="s">
        <v>462</v>
      </c>
      <c r="Z87" s="25" t="s">
        <v>524</v>
      </c>
      <c r="AA87" s="25" t="s">
        <v>442</v>
      </c>
      <c r="AB87" s="25"/>
    </row>
    <row r="88" spans="1:28" s="29" customFormat="1" x14ac:dyDescent="0.3">
      <c r="A88" s="13"/>
      <c r="B88" s="13" t="s">
        <v>2789</v>
      </c>
      <c r="C88" s="13" t="s">
        <v>4803</v>
      </c>
      <c r="D88" s="13" t="s">
        <v>556</v>
      </c>
      <c r="E88" s="35"/>
      <c r="F88" s="35"/>
      <c r="G88" s="35"/>
      <c r="H88" s="35"/>
      <c r="I88" s="4"/>
      <c r="J88" s="35"/>
      <c r="K88" s="4"/>
      <c r="L88" s="35"/>
      <c r="M88" s="4"/>
      <c r="N88" s="35"/>
      <c r="O88" s="4"/>
      <c r="P88" s="35"/>
      <c r="Q88" s="35"/>
      <c r="R88" s="35"/>
      <c r="S88" s="12"/>
      <c r="T88" s="12"/>
      <c r="U88" s="12"/>
      <c r="X88" s="25" t="s">
        <v>69</v>
      </c>
      <c r="Y88" s="25" t="s">
        <v>70</v>
      </c>
      <c r="Z88" s="25" t="s">
        <v>525</v>
      </c>
      <c r="AA88" s="25" t="s">
        <v>39</v>
      </c>
      <c r="AB88" s="25"/>
    </row>
    <row r="89" spans="1:28" s="14" customFormat="1" x14ac:dyDescent="0.3">
      <c r="A89" s="11"/>
      <c r="B89" s="11" t="s">
        <v>2791</v>
      </c>
      <c r="C89" s="11" t="s">
        <v>4806</v>
      </c>
      <c r="D89" s="11" t="s">
        <v>556</v>
      </c>
      <c r="E89" s="3"/>
      <c r="F89" s="35"/>
      <c r="G89" s="3"/>
      <c r="H89" s="3"/>
      <c r="I89" s="5" t="str">
        <f>IF(AND(ISNUMBER(I90),ISNUMBER(I91)), I90/I91, "")</f>
        <v/>
      </c>
      <c r="J89" s="3"/>
      <c r="K89" s="5" t="str">
        <f>IF(AND(ISNUMBER(K90),ISNUMBER(K91)), K90/K91, "")</f>
        <v/>
      </c>
      <c r="L89" s="3"/>
      <c r="M89" s="5" t="str">
        <f>IF(AND(ISNUMBER(M90),ISNUMBER(M91)), M90/M91, "")</f>
        <v/>
      </c>
      <c r="N89" s="3"/>
      <c r="O89" s="5" t="str">
        <f>IF(AND(ISNUMBER(O90),ISNUMBER(O91)), O90/O91, "")</f>
        <v/>
      </c>
      <c r="P89" s="12"/>
      <c r="Q89" s="12"/>
      <c r="R89" s="12"/>
      <c r="S89" s="12"/>
      <c r="T89" s="12"/>
      <c r="U89" s="12"/>
      <c r="X89" s="25" t="s">
        <v>71</v>
      </c>
      <c r="Y89" s="25" t="s">
        <v>72</v>
      </c>
      <c r="Z89" s="25" t="s">
        <v>524</v>
      </c>
      <c r="AA89" s="25" t="s">
        <v>11</v>
      </c>
      <c r="AB89" s="25"/>
    </row>
    <row r="90" spans="1:28" s="14" customFormat="1" ht="28.8" x14ac:dyDescent="0.3">
      <c r="A90" s="13"/>
      <c r="B90" s="13" t="s">
        <v>2795</v>
      </c>
      <c r="C90" s="13" t="s">
        <v>4810</v>
      </c>
      <c r="D90" s="13" t="s">
        <v>556</v>
      </c>
      <c r="E90" s="35"/>
      <c r="F90" s="35"/>
      <c r="G90" s="35"/>
      <c r="H90" s="35"/>
      <c r="I90" s="4"/>
      <c r="J90" s="35"/>
      <c r="K90" s="4"/>
      <c r="L90" s="35"/>
      <c r="M90" s="4"/>
      <c r="N90" s="35"/>
      <c r="O90" s="4"/>
      <c r="P90" s="35"/>
      <c r="Q90" s="35"/>
      <c r="R90" s="35"/>
      <c r="S90" s="12"/>
      <c r="T90" s="12"/>
      <c r="U90" s="12"/>
      <c r="X90" s="25" t="s">
        <v>463</v>
      </c>
      <c r="Y90" s="25" t="s">
        <v>464</v>
      </c>
      <c r="Z90" s="25" t="s">
        <v>524</v>
      </c>
      <c r="AA90" s="25" t="s">
        <v>442</v>
      </c>
      <c r="AB90" s="25"/>
    </row>
    <row r="91" spans="1:28" s="14" customFormat="1" x14ac:dyDescent="0.3">
      <c r="A91" s="13"/>
      <c r="B91" s="13" t="s">
        <v>2798</v>
      </c>
      <c r="C91" s="13" t="s">
        <v>2799</v>
      </c>
      <c r="D91" s="13" t="s">
        <v>556</v>
      </c>
      <c r="E91" s="35"/>
      <c r="F91" s="35"/>
      <c r="G91" s="35"/>
      <c r="H91" s="35"/>
      <c r="I91" s="4"/>
      <c r="J91" s="35"/>
      <c r="K91" s="4"/>
      <c r="L91" s="35"/>
      <c r="M91" s="4"/>
      <c r="N91" s="35"/>
      <c r="O91" s="4"/>
      <c r="P91" s="35"/>
      <c r="Q91" s="35"/>
      <c r="R91" s="35"/>
      <c r="S91" s="12"/>
      <c r="T91" s="12"/>
      <c r="U91" s="12"/>
      <c r="X91" s="25" t="s">
        <v>73</v>
      </c>
      <c r="Y91" s="25" t="s">
        <v>74</v>
      </c>
      <c r="Z91" s="25" t="s">
        <v>525</v>
      </c>
      <c r="AA91" s="25" t="s">
        <v>39</v>
      </c>
      <c r="AB91" s="25"/>
    </row>
    <row r="92" spans="1:28" s="14" customFormat="1" ht="28.8" x14ac:dyDescent="0.3">
      <c r="A92" s="11"/>
      <c r="B92" s="11" t="s">
        <v>2890</v>
      </c>
      <c r="C92" s="11" t="s">
        <v>4488</v>
      </c>
      <c r="D92" s="11" t="s">
        <v>556</v>
      </c>
      <c r="E92" s="3"/>
      <c r="F92" s="35"/>
      <c r="G92" s="3"/>
      <c r="H92" s="3"/>
      <c r="I92" s="5" t="str">
        <f>IF(AND(ISNUMBER(I93),ISNUMBER(I94)), I93/I94, "")</f>
        <v/>
      </c>
      <c r="J92" s="3"/>
      <c r="K92" s="5" t="str">
        <f>IF(AND(ISNUMBER(K93),ISNUMBER(K94)), K93/K94, "")</f>
        <v/>
      </c>
      <c r="L92" s="3"/>
      <c r="M92" s="5" t="str">
        <f>IF(AND(ISNUMBER(M93),ISNUMBER(M94)), M93/M94, "")</f>
        <v/>
      </c>
      <c r="N92" s="3"/>
      <c r="O92" s="5" t="str">
        <f>IF(AND(ISNUMBER(O93),ISNUMBER(O94)), O93/O94, "")</f>
        <v/>
      </c>
      <c r="P92" s="12"/>
      <c r="Q92" s="12"/>
      <c r="R92" s="12"/>
      <c r="S92" s="12"/>
      <c r="T92" s="12"/>
      <c r="U92" s="12"/>
      <c r="X92" s="25" t="s">
        <v>75</v>
      </c>
      <c r="Y92" s="25" t="s">
        <v>76</v>
      </c>
      <c r="Z92" s="25" t="s">
        <v>3758</v>
      </c>
      <c r="AA92" s="25" t="s">
        <v>26</v>
      </c>
      <c r="AB92" s="25"/>
    </row>
    <row r="93" spans="1:28" s="14" customFormat="1" x14ac:dyDescent="0.3">
      <c r="A93" s="13"/>
      <c r="B93" s="13" t="s">
        <v>2898</v>
      </c>
      <c r="C93" s="13" t="s">
        <v>2899</v>
      </c>
      <c r="D93" s="13" t="s">
        <v>556</v>
      </c>
      <c r="E93" s="35"/>
      <c r="F93" s="35"/>
      <c r="G93" s="35"/>
      <c r="H93" s="35"/>
      <c r="I93" s="4"/>
      <c r="J93" s="35"/>
      <c r="K93" s="4"/>
      <c r="L93" s="35"/>
      <c r="M93" s="4"/>
      <c r="N93" s="35"/>
      <c r="O93" s="4"/>
      <c r="P93" s="35"/>
      <c r="Q93" s="35"/>
      <c r="R93" s="35"/>
      <c r="S93" s="12"/>
      <c r="T93" s="12"/>
      <c r="U93" s="12"/>
      <c r="X93" s="25" t="s">
        <v>77</v>
      </c>
      <c r="Y93" s="25" t="s">
        <v>78</v>
      </c>
      <c r="Z93" s="25" t="s">
        <v>524</v>
      </c>
      <c r="AA93" s="25" t="s">
        <v>11</v>
      </c>
      <c r="AB93" s="25"/>
    </row>
    <row r="94" spans="1:28" s="14" customFormat="1" x14ac:dyDescent="0.3">
      <c r="A94" s="13"/>
      <c r="B94" s="13" t="s">
        <v>2904</v>
      </c>
      <c r="C94" s="13" t="s">
        <v>2905</v>
      </c>
      <c r="D94" s="13" t="s">
        <v>556</v>
      </c>
      <c r="E94" s="35"/>
      <c r="F94" s="35"/>
      <c r="G94" s="35"/>
      <c r="H94" s="35"/>
      <c r="I94" s="4"/>
      <c r="J94" s="35"/>
      <c r="K94" s="4"/>
      <c r="L94" s="35"/>
      <c r="M94" s="4"/>
      <c r="N94" s="35"/>
      <c r="O94" s="4"/>
      <c r="P94" s="35"/>
      <c r="Q94" s="35"/>
      <c r="R94" s="35"/>
      <c r="S94" s="12"/>
      <c r="T94" s="12"/>
      <c r="U94" s="12"/>
      <c r="X94" s="25" t="s">
        <v>465</v>
      </c>
      <c r="Y94" s="25" t="s">
        <v>466</v>
      </c>
      <c r="Z94" s="25" t="s">
        <v>525</v>
      </c>
      <c r="AA94" s="25" t="s">
        <v>442</v>
      </c>
      <c r="AB94" s="25"/>
    </row>
    <row r="95" spans="1:28" s="14" customFormat="1" x14ac:dyDescent="0.3">
      <c r="A95" s="11"/>
      <c r="B95" s="11" t="s">
        <v>3027</v>
      </c>
      <c r="C95" s="11" t="s">
        <v>3028</v>
      </c>
      <c r="D95" s="11" t="s">
        <v>556</v>
      </c>
      <c r="E95" s="3"/>
      <c r="F95" s="35"/>
      <c r="G95" s="3"/>
      <c r="H95" s="3"/>
      <c r="I95" s="5" t="str">
        <f>IF(ISNUMBER(I96), I96, "")</f>
        <v/>
      </c>
      <c r="J95" s="3"/>
      <c r="K95" s="5" t="str">
        <f>IF(ISNUMBER(K96), K96, "")</f>
        <v/>
      </c>
      <c r="L95" s="3"/>
      <c r="M95" s="5" t="str">
        <f>IF(ISNUMBER(M96), M96, "")</f>
        <v/>
      </c>
      <c r="N95" s="3"/>
      <c r="O95" s="5" t="str">
        <f>IF(ISNUMBER(O96), O96, "")</f>
        <v/>
      </c>
      <c r="P95" s="12"/>
      <c r="Q95" s="12"/>
      <c r="R95" s="12"/>
      <c r="S95" s="12"/>
      <c r="T95" s="12"/>
      <c r="U95" s="12"/>
      <c r="X95" s="25" t="s">
        <v>79</v>
      </c>
      <c r="Y95" s="25" t="s">
        <v>80</v>
      </c>
      <c r="Z95" s="25" t="s">
        <v>524</v>
      </c>
      <c r="AA95" s="25" t="s">
        <v>23</v>
      </c>
      <c r="AB95" s="25"/>
    </row>
    <row r="96" spans="1:28" s="14" customFormat="1" ht="28.8" x14ac:dyDescent="0.3">
      <c r="A96" s="13"/>
      <c r="B96" s="13" t="s">
        <v>3036</v>
      </c>
      <c r="C96" s="13" t="s">
        <v>3032</v>
      </c>
      <c r="D96" s="13" t="s">
        <v>556</v>
      </c>
      <c r="E96" s="35"/>
      <c r="F96" s="35"/>
      <c r="G96" s="35"/>
      <c r="H96" s="35"/>
      <c r="I96" s="4"/>
      <c r="J96" s="35"/>
      <c r="K96" s="4"/>
      <c r="L96" s="35"/>
      <c r="M96" s="4"/>
      <c r="N96" s="35"/>
      <c r="O96" s="4"/>
      <c r="P96" s="35"/>
      <c r="Q96" s="35"/>
      <c r="R96" s="35"/>
      <c r="S96" s="12"/>
      <c r="T96" s="12"/>
      <c r="U96" s="12"/>
      <c r="X96" s="25" t="s">
        <v>81</v>
      </c>
      <c r="Y96" s="25" t="s">
        <v>82</v>
      </c>
      <c r="Z96" s="25" t="s">
        <v>524</v>
      </c>
      <c r="AA96" s="25" t="s">
        <v>16</v>
      </c>
      <c r="AB96" s="25"/>
    </row>
    <row r="97" spans="1:28" s="14" customFormat="1" x14ac:dyDescent="0.3">
      <c r="A97" s="11"/>
      <c r="B97" s="11" t="s">
        <v>3086</v>
      </c>
      <c r="C97" s="11" t="s">
        <v>3087</v>
      </c>
      <c r="D97" s="11" t="s">
        <v>556</v>
      </c>
      <c r="E97" s="3"/>
      <c r="F97" s="35"/>
      <c r="G97" s="3"/>
      <c r="H97" s="3"/>
      <c r="I97" s="5" t="str">
        <f t="shared" ref="I97" si="14">IF(AND(ISNUMBER(I98),ISNUMBER(I99)), I98/I99, "")</f>
        <v/>
      </c>
      <c r="J97" s="3"/>
      <c r="K97" s="5" t="str">
        <f t="shared" ref="K97" si="15">IF(AND(ISNUMBER(K98),ISNUMBER(K99)), K98/K99, "")</f>
        <v/>
      </c>
      <c r="L97" s="3"/>
      <c r="M97" s="5" t="str">
        <f t="shared" ref="M97" si="16">IF(AND(ISNUMBER(M98),ISNUMBER(M99)), M98/M99, "")</f>
        <v/>
      </c>
      <c r="N97" s="3"/>
      <c r="O97" s="5" t="str">
        <f t="shared" ref="O97" si="17">IF(AND(ISNUMBER(O98),ISNUMBER(O99)), O98/O99, "")</f>
        <v/>
      </c>
      <c r="P97" s="12"/>
      <c r="Q97" s="12"/>
      <c r="R97" s="12"/>
      <c r="S97" s="12"/>
      <c r="T97" s="12"/>
      <c r="U97" s="12"/>
      <c r="X97" s="25" t="s">
        <v>83</v>
      </c>
      <c r="Y97" s="25" t="s">
        <v>84</v>
      </c>
      <c r="Z97" s="25" t="s">
        <v>524</v>
      </c>
      <c r="AA97" s="25" t="s">
        <v>11</v>
      </c>
      <c r="AB97" s="25"/>
    </row>
    <row r="98" spans="1:28" s="14" customFormat="1" x14ac:dyDescent="0.3">
      <c r="A98" s="13"/>
      <c r="B98" s="13" t="s">
        <v>3092</v>
      </c>
      <c r="C98" s="13" t="s">
        <v>3093</v>
      </c>
      <c r="D98" s="13" t="s">
        <v>556</v>
      </c>
      <c r="E98" s="35"/>
      <c r="F98" s="35"/>
      <c r="G98" s="35"/>
      <c r="H98" s="35"/>
      <c r="I98" s="4"/>
      <c r="J98" s="35"/>
      <c r="K98" s="4"/>
      <c r="L98" s="35"/>
      <c r="M98" s="4"/>
      <c r="N98" s="35"/>
      <c r="O98" s="4"/>
      <c r="P98" s="35"/>
      <c r="Q98" s="35"/>
      <c r="R98" s="35"/>
      <c r="S98" s="12"/>
      <c r="T98" s="12"/>
      <c r="U98" s="12"/>
      <c r="X98" s="25" t="s">
        <v>467</v>
      </c>
      <c r="Y98" s="25" t="s">
        <v>468</v>
      </c>
      <c r="Z98" s="25" t="s">
        <v>524</v>
      </c>
      <c r="AA98" s="25" t="s">
        <v>442</v>
      </c>
      <c r="AB98" s="25"/>
    </row>
    <row r="99" spans="1:28" s="14" customFormat="1" x14ac:dyDescent="0.3">
      <c r="A99" s="13"/>
      <c r="B99" s="13" t="s">
        <v>3096</v>
      </c>
      <c r="C99" s="13" t="s">
        <v>3097</v>
      </c>
      <c r="D99" s="13" t="s">
        <v>556</v>
      </c>
      <c r="E99" s="35"/>
      <c r="F99" s="35"/>
      <c r="G99" s="35"/>
      <c r="H99" s="35"/>
      <c r="I99" s="4"/>
      <c r="J99" s="35"/>
      <c r="K99" s="4"/>
      <c r="L99" s="35"/>
      <c r="M99" s="4"/>
      <c r="N99" s="35"/>
      <c r="O99" s="4"/>
      <c r="P99" s="35"/>
      <c r="Q99" s="35"/>
      <c r="R99" s="35"/>
      <c r="S99" s="12"/>
      <c r="T99" s="12"/>
      <c r="U99" s="12"/>
      <c r="X99" s="25" t="s">
        <v>85</v>
      </c>
      <c r="Y99" s="25" t="s">
        <v>86</v>
      </c>
      <c r="Z99" s="25" t="s">
        <v>524</v>
      </c>
      <c r="AA99" s="25" t="s">
        <v>16</v>
      </c>
      <c r="AB99" s="25"/>
    </row>
    <row r="100" spans="1:28" s="14" customFormat="1" x14ac:dyDescent="0.3">
      <c r="A100" s="11"/>
      <c r="B100" s="11" t="s">
        <v>3099</v>
      </c>
      <c r="C100" s="11" t="s">
        <v>3100</v>
      </c>
      <c r="D100" s="11" t="s">
        <v>556</v>
      </c>
      <c r="E100" s="3"/>
      <c r="F100" s="35"/>
      <c r="G100" s="3"/>
      <c r="H100" s="3"/>
      <c r="I100" s="5" t="str">
        <f t="shared" ref="I100" si="18">IF(AND(ISNUMBER(I101),ISNUMBER(I102)), I101/I102, "")</f>
        <v/>
      </c>
      <c r="J100" s="3"/>
      <c r="K100" s="5" t="str">
        <f t="shared" ref="K100" si="19">IF(AND(ISNUMBER(K101),ISNUMBER(K102)), K101/K102, "")</f>
        <v/>
      </c>
      <c r="L100" s="3"/>
      <c r="M100" s="5" t="str">
        <f t="shared" ref="M100" si="20">IF(AND(ISNUMBER(M101),ISNUMBER(M102)), M101/M102, "")</f>
        <v/>
      </c>
      <c r="N100" s="3"/>
      <c r="O100" s="5" t="str">
        <f t="shared" ref="O100" si="21">IF(AND(ISNUMBER(O101),ISNUMBER(O102)), O101/O102, "")</f>
        <v/>
      </c>
      <c r="P100" s="12"/>
      <c r="Q100" s="12"/>
      <c r="R100" s="12"/>
      <c r="S100" s="12"/>
      <c r="T100" s="12"/>
      <c r="U100" s="12"/>
      <c r="X100" s="25" t="s">
        <v>469</v>
      </c>
      <c r="Y100" s="25" t="s">
        <v>86</v>
      </c>
      <c r="Z100" s="25" t="s">
        <v>3758</v>
      </c>
      <c r="AA100" s="25" t="s">
        <v>442</v>
      </c>
      <c r="AB100" s="25"/>
    </row>
    <row r="101" spans="1:28" s="14" customFormat="1" x14ac:dyDescent="0.3">
      <c r="A101" s="13"/>
      <c r="B101" s="13" t="s">
        <v>3105</v>
      </c>
      <c r="C101" s="13" t="s">
        <v>3106</v>
      </c>
      <c r="D101" s="13" t="s">
        <v>556</v>
      </c>
      <c r="E101" s="35"/>
      <c r="F101" s="35"/>
      <c r="G101" s="35"/>
      <c r="H101" s="35"/>
      <c r="I101" s="4"/>
      <c r="J101" s="35"/>
      <c r="K101" s="4"/>
      <c r="L101" s="35"/>
      <c r="M101" s="4"/>
      <c r="N101" s="35"/>
      <c r="O101" s="4"/>
      <c r="P101" s="35"/>
      <c r="Q101" s="35"/>
      <c r="R101" s="35"/>
      <c r="S101" s="12"/>
      <c r="T101" s="12"/>
      <c r="U101" s="12"/>
      <c r="X101" s="25" t="s">
        <v>87</v>
      </c>
      <c r="Y101" s="25" t="s">
        <v>88</v>
      </c>
      <c r="Z101" s="25" t="s">
        <v>3758</v>
      </c>
      <c r="AA101" s="25" t="s">
        <v>89</v>
      </c>
      <c r="AB101" s="25"/>
    </row>
    <row r="102" spans="1:28" s="14" customFormat="1" x14ac:dyDescent="0.3">
      <c r="A102" s="13"/>
      <c r="B102" s="13" t="s">
        <v>3108</v>
      </c>
      <c r="C102" s="13" t="s">
        <v>3109</v>
      </c>
      <c r="D102" s="13" t="s">
        <v>556</v>
      </c>
      <c r="E102" s="35"/>
      <c r="F102" s="35"/>
      <c r="G102" s="35"/>
      <c r="H102" s="35"/>
      <c r="I102" s="4"/>
      <c r="J102" s="35"/>
      <c r="K102" s="4"/>
      <c r="L102" s="35"/>
      <c r="M102" s="4"/>
      <c r="N102" s="35"/>
      <c r="O102" s="4"/>
      <c r="P102" s="35"/>
      <c r="Q102" s="35"/>
      <c r="R102" s="35"/>
      <c r="S102" s="12"/>
      <c r="T102" s="12"/>
      <c r="U102" s="12"/>
      <c r="X102" s="25" t="s">
        <v>90</v>
      </c>
      <c r="Y102" s="25" t="s">
        <v>91</v>
      </c>
      <c r="Z102" s="25" t="s">
        <v>524</v>
      </c>
      <c r="AA102" s="25" t="s">
        <v>6</v>
      </c>
      <c r="AB102" s="25"/>
    </row>
    <row r="103" spans="1:28" s="14" customFormat="1" x14ac:dyDescent="0.3">
      <c r="A103" s="11"/>
      <c r="B103" s="11" t="s">
        <v>3111</v>
      </c>
      <c r="C103" s="11" t="s">
        <v>3112</v>
      </c>
      <c r="D103" s="11" t="s">
        <v>556</v>
      </c>
      <c r="E103" s="3"/>
      <c r="F103" s="35"/>
      <c r="G103" s="3"/>
      <c r="H103" s="3"/>
      <c r="I103" s="5" t="str">
        <f t="shared" ref="I103" si="22">IF(AND(ISNUMBER(I104),ISNUMBER(I105)), I104/I105, "")</f>
        <v/>
      </c>
      <c r="J103" s="3"/>
      <c r="K103" s="5" t="str">
        <f t="shared" ref="K103" si="23">IF(AND(ISNUMBER(K104),ISNUMBER(K105)), K104/K105, "")</f>
        <v/>
      </c>
      <c r="L103" s="3"/>
      <c r="M103" s="5" t="str">
        <f t="shared" ref="M103" si="24">IF(AND(ISNUMBER(M104),ISNUMBER(M105)), M104/M105, "")</f>
        <v/>
      </c>
      <c r="N103" s="3"/>
      <c r="O103" s="5" t="str">
        <f t="shared" ref="O103" si="25">IF(AND(ISNUMBER(O104),ISNUMBER(O105)), O104/O105, "")</f>
        <v/>
      </c>
      <c r="P103" s="12"/>
      <c r="Q103" s="12"/>
      <c r="R103" s="12"/>
      <c r="S103" s="12"/>
      <c r="T103" s="12"/>
      <c r="U103" s="12"/>
      <c r="X103" s="25" t="s">
        <v>92</v>
      </c>
      <c r="Y103" s="25" t="s">
        <v>93</v>
      </c>
      <c r="Z103" s="25" t="s">
        <v>524</v>
      </c>
      <c r="AA103" s="25" t="s">
        <v>11</v>
      </c>
      <c r="AB103" s="25"/>
    </row>
    <row r="104" spans="1:28" s="14" customFormat="1" x14ac:dyDescent="0.3">
      <c r="A104" s="13"/>
      <c r="B104" s="13" t="s">
        <v>3116</v>
      </c>
      <c r="C104" s="13" t="s">
        <v>3117</v>
      </c>
      <c r="D104" s="13" t="s">
        <v>556</v>
      </c>
      <c r="E104" s="35"/>
      <c r="F104" s="35"/>
      <c r="G104" s="35"/>
      <c r="H104" s="35"/>
      <c r="I104" s="4"/>
      <c r="J104" s="35"/>
      <c r="K104" s="4"/>
      <c r="L104" s="35"/>
      <c r="M104" s="4"/>
      <c r="N104" s="35"/>
      <c r="O104" s="4"/>
      <c r="P104" s="35"/>
      <c r="Q104" s="35"/>
      <c r="R104" s="35"/>
      <c r="S104" s="12"/>
      <c r="T104" s="12"/>
      <c r="U104" s="12"/>
      <c r="X104" s="25" t="s">
        <v>94</v>
      </c>
      <c r="Y104" s="25" t="s">
        <v>95</v>
      </c>
      <c r="Z104" s="25" t="s">
        <v>524</v>
      </c>
      <c r="AA104" s="25" t="s">
        <v>16</v>
      </c>
      <c r="AB104" s="25"/>
    </row>
    <row r="105" spans="1:28" s="14" customFormat="1" x14ac:dyDescent="0.3">
      <c r="A105" s="13"/>
      <c r="B105" s="13" t="s">
        <v>3119</v>
      </c>
      <c r="C105" s="13" t="s">
        <v>3120</v>
      </c>
      <c r="D105" s="13" t="s">
        <v>556</v>
      </c>
      <c r="E105" s="35"/>
      <c r="F105" s="35"/>
      <c r="G105" s="35"/>
      <c r="H105" s="35"/>
      <c r="I105" s="4"/>
      <c r="J105" s="35"/>
      <c r="K105" s="4"/>
      <c r="L105" s="35"/>
      <c r="M105" s="4"/>
      <c r="N105" s="35"/>
      <c r="O105" s="4"/>
      <c r="P105" s="35"/>
      <c r="Q105" s="35"/>
      <c r="R105" s="35"/>
      <c r="S105" s="12"/>
      <c r="T105" s="12"/>
      <c r="U105" s="12"/>
      <c r="X105" s="25" t="s">
        <v>96</v>
      </c>
      <c r="Y105" s="25" t="s">
        <v>97</v>
      </c>
      <c r="Z105" s="25" t="s">
        <v>3758</v>
      </c>
      <c r="AA105" s="25" t="s">
        <v>16</v>
      </c>
      <c r="AB105" s="25"/>
    </row>
    <row r="106" spans="1:28" s="14" customFormat="1" ht="28.8" x14ac:dyDescent="0.3">
      <c r="A106" s="11"/>
      <c r="B106" s="11" t="s">
        <v>3122</v>
      </c>
      <c r="C106" s="11" t="s">
        <v>3123</v>
      </c>
      <c r="D106" s="11" t="s">
        <v>556</v>
      </c>
      <c r="E106" s="3"/>
      <c r="F106" s="35"/>
      <c r="G106" s="3"/>
      <c r="H106" s="3"/>
      <c r="I106" s="5" t="str">
        <f>IF(AND(ISNUMBER(I107),ISNUMBER(I108),ISNUMBER(I109)), (I107+I108)/I109, "")</f>
        <v/>
      </c>
      <c r="J106" s="3"/>
      <c r="K106" s="5" t="str">
        <f>IF(AND(ISNUMBER(K107),ISNUMBER(K108),ISNUMBER(K109)), (K107+K108)/K109, "")</f>
        <v/>
      </c>
      <c r="L106" s="3"/>
      <c r="M106" s="5" t="str">
        <f>IF(AND(ISNUMBER(M107),ISNUMBER(M108),ISNUMBER(M109)), (M107+M108)/M109, "")</f>
        <v/>
      </c>
      <c r="N106" s="3"/>
      <c r="O106" s="5" t="str">
        <f>IF(AND(ISNUMBER(O107),ISNUMBER(O108),ISNUMBER(O109)), (O107+O108)/O109, "")</f>
        <v/>
      </c>
      <c r="P106" s="12"/>
      <c r="Q106" s="12"/>
      <c r="R106" s="12"/>
      <c r="S106" s="12"/>
      <c r="T106" s="12"/>
      <c r="U106" s="12"/>
      <c r="X106" s="25" t="s">
        <v>98</v>
      </c>
      <c r="Y106" s="25" t="s">
        <v>99</v>
      </c>
      <c r="Z106" s="25" t="s">
        <v>524</v>
      </c>
      <c r="AA106" s="25" t="s">
        <v>23</v>
      </c>
      <c r="AB106" s="25"/>
    </row>
    <row r="107" spans="1:28" s="14" customFormat="1" x14ac:dyDescent="0.3">
      <c r="A107" s="13"/>
      <c r="B107" s="13" t="s">
        <v>3128</v>
      </c>
      <c r="C107" s="13" t="s">
        <v>3129</v>
      </c>
      <c r="D107" s="13" t="s">
        <v>556</v>
      </c>
      <c r="E107" s="35"/>
      <c r="F107" s="35"/>
      <c r="G107" s="35"/>
      <c r="H107" s="35"/>
      <c r="I107" s="4"/>
      <c r="J107" s="35"/>
      <c r="K107" s="4"/>
      <c r="L107" s="35"/>
      <c r="M107" s="4"/>
      <c r="N107" s="35"/>
      <c r="O107" s="4"/>
      <c r="P107" s="35"/>
      <c r="Q107" s="35"/>
      <c r="R107" s="35"/>
      <c r="S107" s="12"/>
      <c r="T107" s="12"/>
      <c r="U107" s="12"/>
      <c r="X107" s="25" t="s">
        <v>470</v>
      </c>
      <c r="Y107" s="25" t="s">
        <v>471</v>
      </c>
      <c r="Z107" s="25" t="s">
        <v>526</v>
      </c>
      <c r="AA107" s="25" t="s">
        <v>11</v>
      </c>
      <c r="AB107" s="25"/>
    </row>
    <row r="108" spans="1:28" s="14" customFormat="1" x14ac:dyDescent="0.3">
      <c r="A108" s="13"/>
      <c r="B108" s="13" t="s">
        <v>3132</v>
      </c>
      <c r="C108" s="13" t="s">
        <v>3133</v>
      </c>
      <c r="D108" s="13" t="s">
        <v>556</v>
      </c>
      <c r="E108" s="35"/>
      <c r="F108" s="35"/>
      <c r="G108" s="35"/>
      <c r="H108" s="35"/>
      <c r="I108" s="4"/>
      <c r="J108" s="35"/>
      <c r="K108" s="4"/>
      <c r="L108" s="35"/>
      <c r="M108" s="4"/>
      <c r="N108" s="35"/>
      <c r="O108" s="4"/>
      <c r="P108" s="35"/>
      <c r="Q108" s="35"/>
      <c r="R108" s="35"/>
      <c r="S108" s="12"/>
      <c r="T108" s="12"/>
      <c r="U108" s="12"/>
      <c r="X108" s="25" t="s">
        <v>100</v>
      </c>
      <c r="Y108" s="25" t="s">
        <v>101</v>
      </c>
      <c r="Z108" s="25" t="s">
        <v>525</v>
      </c>
      <c r="AA108" s="25" t="s">
        <v>62</v>
      </c>
      <c r="AB108" s="25"/>
    </row>
    <row r="109" spans="1:28" s="14" customFormat="1" x14ac:dyDescent="0.3">
      <c r="A109" s="13"/>
      <c r="B109" s="13" t="s">
        <v>3136</v>
      </c>
      <c r="C109" s="13" t="s">
        <v>3137</v>
      </c>
      <c r="D109" s="13" t="s">
        <v>556</v>
      </c>
      <c r="E109" s="35"/>
      <c r="F109" s="35"/>
      <c r="G109" s="35"/>
      <c r="H109" s="35"/>
      <c r="I109" s="4"/>
      <c r="J109" s="35"/>
      <c r="K109" s="4"/>
      <c r="L109" s="35"/>
      <c r="M109" s="4"/>
      <c r="N109" s="35"/>
      <c r="O109" s="4"/>
      <c r="P109" s="35"/>
      <c r="Q109" s="35"/>
      <c r="R109" s="35"/>
      <c r="S109" s="12"/>
      <c r="T109" s="12"/>
      <c r="U109" s="12"/>
      <c r="X109" s="25" t="s">
        <v>102</v>
      </c>
      <c r="Y109" s="25" t="s">
        <v>103</v>
      </c>
      <c r="Z109" s="25" t="s">
        <v>525</v>
      </c>
      <c r="AA109" s="25" t="s">
        <v>6</v>
      </c>
      <c r="AB109" s="25"/>
    </row>
    <row r="110" spans="1:28" s="14" customFormat="1" x14ac:dyDescent="0.3">
      <c r="A110" s="11"/>
      <c r="B110" s="11" t="s">
        <v>3153</v>
      </c>
      <c r="C110" s="11" t="s">
        <v>3154</v>
      </c>
      <c r="D110" s="11" t="s">
        <v>556</v>
      </c>
      <c r="E110" s="3"/>
      <c r="F110" s="35"/>
      <c r="G110" s="3"/>
      <c r="H110" s="3"/>
      <c r="I110" s="5" t="str">
        <f>IF(ISNUMBER(I111), I111, "")</f>
        <v/>
      </c>
      <c r="J110" s="3"/>
      <c r="K110" s="5" t="str">
        <f>IF(ISNUMBER(K111), K111, "")</f>
        <v/>
      </c>
      <c r="L110" s="3"/>
      <c r="M110" s="5" t="str">
        <f>IF(ISNUMBER(M111), M111, "")</f>
        <v/>
      </c>
      <c r="N110" s="3"/>
      <c r="O110" s="5" t="str">
        <f>IF(ISNUMBER(O111), O111, "")</f>
        <v/>
      </c>
      <c r="P110" s="12"/>
      <c r="Q110" s="12"/>
      <c r="R110" s="12"/>
      <c r="S110" s="12"/>
      <c r="T110" s="12"/>
      <c r="U110" s="12"/>
      <c r="X110" s="25" t="s">
        <v>104</v>
      </c>
      <c r="Y110" s="25" t="s">
        <v>105</v>
      </c>
      <c r="Z110" s="25" t="s">
        <v>524</v>
      </c>
      <c r="AA110" s="25" t="s">
        <v>6</v>
      </c>
      <c r="AB110" s="25"/>
    </row>
    <row r="111" spans="1:28" s="14" customFormat="1" x14ac:dyDescent="0.3">
      <c r="A111" s="13"/>
      <c r="B111" s="13" t="s">
        <v>3159</v>
      </c>
      <c r="C111" s="13" t="s">
        <v>3160</v>
      </c>
      <c r="D111" s="13" t="s">
        <v>556</v>
      </c>
      <c r="E111" s="35"/>
      <c r="F111" s="35"/>
      <c r="G111" s="35"/>
      <c r="H111" s="35"/>
      <c r="I111" s="4"/>
      <c r="J111" s="35"/>
      <c r="K111" s="4"/>
      <c r="L111" s="35"/>
      <c r="M111" s="4"/>
      <c r="N111" s="35"/>
      <c r="O111" s="4"/>
      <c r="P111" s="35"/>
      <c r="Q111" s="35"/>
      <c r="R111" s="35"/>
      <c r="S111" s="12"/>
      <c r="T111" s="12"/>
      <c r="U111" s="12"/>
      <c r="X111" s="25" t="s">
        <v>472</v>
      </c>
      <c r="Y111" s="25" t="s">
        <v>473</v>
      </c>
      <c r="Z111" s="25" t="s">
        <v>525</v>
      </c>
      <c r="AA111" s="25" t="s">
        <v>26</v>
      </c>
      <c r="AB111" s="25"/>
    </row>
    <row r="112" spans="1:28" s="14" customFormat="1" x14ac:dyDescent="0.3">
      <c r="A112" s="11"/>
      <c r="B112" s="11" t="s">
        <v>3240</v>
      </c>
      <c r="C112" s="11" t="s">
        <v>3241</v>
      </c>
      <c r="D112" s="11" t="s">
        <v>556</v>
      </c>
      <c r="E112" s="3"/>
      <c r="F112" s="35"/>
      <c r="G112" s="3"/>
      <c r="H112" s="3"/>
      <c r="I112" s="5" t="str">
        <f>IF(AND(ISNUMBER(I113),ISNUMBER(I114),ISNUMBER(I115),ISNUMBER(I116),ISNUMBER(I117)), (I113-I114-I115+I116)/I117, "")</f>
        <v/>
      </c>
      <c r="J112" s="3"/>
      <c r="K112" s="5" t="str">
        <f>IF(AND(ISNUMBER(K113),ISNUMBER(K114),ISNUMBER(K115),ISNUMBER(K116),ISNUMBER(K117)), (K113-K114-K115+K116)/K117, "")</f>
        <v/>
      </c>
      <c r="L112" s="3"/>
      <c r="M112" s="5" t="str">
        <f>IF(AND(ISNUMBER(M113),ISNUMBER(M114),ISNUMBER(M115),ISNUMBER(M116),ISNUMBER(M117)), (M113-M114-M115+M116)/M117, "")</f>
        <v/>
      </c>
      <c r="N112" s="3"/>
      <c r="O112" s="5" t="str">
        <f>IF(AND(ISNUMBER(O113),ISNUMBER(O114),ISNUMBER(O115),ISNUMBER(O116),ISNUMBER(O117)), (O113-O114-O115+O116)/O117, "")</f>
        <v/>
      </c>
      <c r="P112" s="12"/>
      <c r="Q112" s="12"/>
      <c r="R112" s="12"/>
      <c r="S112" s="12"/>
      <c r="T112" s="12"/>
      <c r="U112" s="12"/>
      <c r="X112" s="25" t="s">
        <v>106</v>
      </c>
      <c r="Y112" s="25" t="s">
        <v>107</v>
      </c>
      <c r="Z112" s="25" t="s">
        <v>524</v>
      </c>
      <c r="AA112" s="25" t="s">
        <v>6</v>
      </c>
      <c r="AB112" s="25"/>
    </row>
    <row r="113" spans="1:28" s="14" customFormat="1" x14ac:dyDescent="0.3">
      <c r="A113" s="13"/>
      <c r="B113" s="13" t="s">
        <v>3247</v>
      </c>
      <c r="C113" s="13" t="s">
        <v>3248</v>
      </c>
      <c r="D113" s="13" t="s">
        <v>556</v>
      </c>
      <c r="E113" s="35"/>
      <c r="F113" s="35"/>
      <c r="G113" s="35"/>
      <c r="H113" s="35"/>
      <c r="I113" s="4"/>
      <c r="J113" s="35"/>
      <c r="K113" s="4"/>
      <c r="L113" s="35"/>
      <c r="M113" s="4"/>
      <c r="N113" s="35"/>
      <c r="O113" s="4"/>
      <c r="P113" s="35"/>
      <c r="Q113" s="35"/>
      <c r="R113" s="35"/>
      <c r="S113" s="12"/>
      <c r="T113" s="12"/>
      <c r="U113" s="12"/>
      <c r="X113" s="25" t="s">
        <v>108</v>
      </c>
      <c r="Y113" s="25" t="s">
        <v>109</v>
      </c>
      <c r="Z113" s="25" t="s">
        <v>3758</v>
      </c>
      <c r="AA113" s="25" t="s">
        <v>26</v>
      </c>
      <c r="AB113" s="25"/>
    </row>
    <row r="114" spans="1:28" s="14" customFormat="1" x14ac:dyDescent="0.3">
      <c r="A114" s="13"/>
      <c r="B114" s="13" t="s">
        <v>3250</v>
      </c>
      <c r="C114" s="13" t="s">
        <v>3251</v>
      </c>
      <c r="D114" s="13" t="s">
        <v>556</v>
      </c>
      <c r="E114" s="35"/>
      <c r="F114" s="35"/>
      <c r="G114" s="35"/>
      <c r="H114" s="35"/>
      <c r="I114" s="4"/>
      <c r="J114" s="35"/>
      <c r="K114" s="4"/>
      <c r="L114" s="35"/>
      <c r="M114" s="4"/>
      <c r="N114" s="35"/>
      <c r="O114" s="4"/>
      <c r="P114" s="35"/>
      <c r="Q114" s="35"/>
      <c r="R114" s="35"/>
      <c r="S114" s="12"/>
      <c r="T114" s="12"/>
      <c r="U114" s="12"/>
      <c r="X114" s="25" t="s">
        <v>474</v>
      </c>
      <c r="Y114" s="25" t="s">
        <v>475</v>
      </c>
      <c r="Z114" s="25" t="s">
        <v>525</v>
      </c>
      <c r="AA114" s="25" t="s">
        <v>442</v>
      </c>
      <c r="AB114" s="25"/>
    </row>
    <row r="115" spans="1:28" s="14" customFormat="1" x14ac:dyDescent="0.3">
      <c r="A115" s="13"/>
      <c r="B115" s="13" t="s">
        <v>3252</v>
      </c>
      <c r="C115" s="13" t="s">
        <v>3253</v>
      </c>
      <c r="D115" s="13" t="s">
        <v>556</v>
      </c>
      <c r="E115" s="35"/>
      <c r="F115" s="35"/>
      <c r="G115" s="35"/>
      <c r="H115" s="35"/>
      <c r="I115" s="4"/>
      <c r="J115" s="35"/>
      <c r="K115" s="4"/>
      <c r="L115" s="35"/>
      <c r="M115" s="4"/>
      <c r="N115" s="35"/>
      <c r="O115" s="4"/>
      <c r="P115" s="35"/>
      <c r="Q115" s="35"/>
      <c r="R115" s="35"/>
      <c r="S115" s="12"/>
      <c r="T115" s="12"/>
      <c r="U115" s="12"/>
      <c r="X115" s="25" t="s">
        <v>476</v>
      </c>
      <c r="Y115" s="25" t="s">
        <v>477</v>
      </c>
      <c r="Z115" s="25" t="s">
        <v>3758</v>
      </c>
      <c r="AA115" s="25" t="s">
        <v>442</v>
      </c>
      <c r="AB115" s="25"/>
    </row>
    <row r="116" spans="1:28" s="14" customFormat="1" x14ac:dyDescent="0.3">
      <c r="A116" s="13"/>
      <c r="B116" s="13" t="s">
        <v>3255</v>
      </c>
      <c r="C116" s="13" t="s">
        <v>3256</v>
      </c>
      <c r="D116" s="13" t="s">
        <v>556</v>
      </c>
      <c r="E116" s="35"/>
      <c r="F116" s="35"/>
      <c r="G116" s="35"/>
      <c r="H116" s="35"/>
      <c r="I116" s="4"/>
      <c r="J116" s="35"/>
      <c r="K116" s="4"/>
      <c r="L116" s="35"/>
      <c r="M116" s="4"/>
      <c r="N116" s="35"/>
      <c r="O116" s="4"/>
      <c r="P116" s="35"/>
      <c r="Q116" s="35"/>
      <c r="R116" s="35"/>
      <c r="S116" s="12"/>
      <c r="T116" s="12"/>
      <c r="U116" s="12"/>
      <c r="X116" s="25" t="s">
        <v>110</v>
      </c>
      <c r="Y116" s="25" t="s">
        <v>111</v>
      </c>
      <c r="Z116" s="25" t="s">
        <v>524</v>
      </c>
      <c r="AA116" s="25" t="s">
        <v>16</v>
      </c>
      <c r="AB116" s="25"/>
    </row>
    <row r="117" spans="1:28" s="14" customFormat="1" ht="28.8" x14ac:dyDescent="0.3">
      <c r="A117" s="13"/>
      <c r="B117" s="13" t="s">
        <v>3258</v>
      </c>
      <c r="C117" s="13" t="s">
        <v>3259</v>
      </c>
      <c r="D117" s="13" t="s">
        <v>556</v>
      </c>
      <c r="E117" s="35"/>
      <c r="F117" s="35"/>
      <c r="G117" s="35"/>
      <c r="H117" s="35"/>
      <c r="I117" s="4"/>
      <c r="J117" s="35"/>
      <c r="K117" s="4"/>
      <c r="L117" s="35"/>
      <c r="M117" s="4"/>
      <c r="N117" s="35"/>
      <c r="O117" s="4"/>
      <c r="P117" s="35"/>
      <c r="Q117" s="35"/>
      <c r="R117" s="35"/>
      <c r="S117" s="12"/>
      <c r="T117" s="12"/>
      <c r="U117" s="12"/>
      <c r="X117" s="25" t="s">
        <v>112</v>
      </c>
      <c r="Y117" s="25" t="s">
        <v>113</v>
      </c>
      <c r="Z117" s="25" t="s">
        <v>3758</v>
      </c>
      <c r="AA117" s="25" t="s">
        <v>23</v>
      </c>
      <c r="AB117" s="25"/>
    </row>
    <row r="118" spans="1:28" s="14" customFormat="1" x14ac:dyDescent="0.3">
      <c r="A118" s="11"/>
      <c r="B118" s="11" t="s">
        <v>3274</v>
      </c>
      <c r="C118" s="11" t="s">
        <v>3275</v>
      </c>
      <c r="D118" s="11" t="s">
        <v>556</v>
      </c>
      <c r="E118" s="3"/>
      <c r="F118" s="35"/>
      <c r="G118" s="3"/>
      <c r="H118" s="3"/>
      <c r="I118" s="5" t="str">
        <f>IF(AND(ISNUMBER(I119),ISNUMBER(I120)), I119/I120, "")</f>
        <v/>
      </c>
      <c r="J118" s="3"/>
      <c r="K118" s="5" t="str">
        <f>IF(AND(ISNUMBER(K119),ISNUMBER(K120)), K119/K120, "")</f>
        <v/>
      </c>
      <c r="L118" s="3"/>
      <c r="M118" s="5" t="str">
        <f>IF(AND(ISNUMBER(M119),ISNUMBER(M120)), M119/M120, "")</f>
        <v/>
      </c>
      <c r="N118" s="3"/>
      <c r="O118" s="5" t="str">
        <f>IF(AND(ISNUMBER(O119),ISNUMBER(O120)), O119/O120, "")</f>
        <v/>
      </c>
      <c r="P118" s="12"/>
      <c r="Q118" s="12"/>
      <c r="R118" s="12"/>
      <c r="S118" s="12"/>
      <c r="T118" s="12"/>
      <c r="U118" s="12"/>
      <c r="X118" s="25" t="s">
        <v>114</v>
      </c>
      <c r="Y118" s="25" t="s">
        <v>115</v>
      </c>
      <c r="Z118" s="25" t="s">
        <v>524</v>
      </c>
      <c r="AA118" s="25" t="s">
        <v>11</v>
      </c>
      <c r="AB118" s="25"/>
    </row>
    <row r="119" spans="1:28" s="14" customFormat="1" x14ac:dyDescent="0.3">
      <c r="A119" s="13"/>
      <c r="B119" s="13" t="s">
        <v>3282</v>
      </c>
      <c r="C119" s="13" t="s">
        <v>3283</v>
      </c>
      <c r="D119" s="13" t="s">
        <v>556</v>
      </c>
      <c r="E119" s="35"/>
      <c r="F119" s="35"/>
      <c r="G119" s="35"/>
      <c r="H119" s="35"/>
      <c r="I119" s="4"/>
      <c r="J119" s="35"/>
      <c r="K119" s="4"/>
      <c r="L119" s="35"/>
      <c r="M119" s="4"/>
      <c r="N119" s="35"/>
      <c r="O119" s="4"/>
      <c r="P119" s="35"/>
      <c r="Q119" s="35"/>
      <c r="R119" s="35"/>
      <c r="S119" s="12"/>
      <c r="T119" s="12"/>
      <c r="U119" s="12"/>
      <c r="X119" s="25" t="s">
        <v>116</v>
      </c>
      <c r="Y119" s="25" t="s">
        <v>117</v>
      </c>
      <c r="Z119" s="25" t="s">
        <v>524</v>
      </c>
      <c r="AA119" s="25" t="s">
        <v>23</v>
      </c>
      <c r="AB119" s="25"/>
    </row>
    <row r="120" spans="1:28" s="14" customFormat="1" x14ac:dyDescent="0.3">
      <c r="A120" s="13"/>
      <c r="B120" s="13" t="s">
        <v>3284</v>
      </c>
      <c r="C120" s="13" t="s">
        <v>3285</v>
      </c>
      <c r="D120" s="13" t="s">
        <v>556</v>
      </c>
      <c r="E120" s="35"/>
      <c r="F120" s="35"/>
      <c r="G120" s="35"/>
      <c r="H120" s="35"/>
      <c r="I120" s="4"/>
      <c r="J120" s="35"/>
      <c r="K120" s="4"/>
      <c r="L120" s="35"/>
      <c r="M120" s="4"/>
      <c r="N120" s="35"/>
      <c r="O120" s="4"/>
      <c r="P120" s="35"/>
      <c r="Q120" s="35"/>
      <c r="R120" s="35"/>
      <c r="S120" s="12"/>
      <c r="T120" s="12"/>
      <c r="U120" s="12"/>
      <c r="X120" s="25" t="s">
        <v>118</v>
      </c>
      <c r="Y120" s="25" t="s">
        <v>119</v>
      </c>
      <c r="Z120" s="25" t="s">
        <v>524</v>
      </c>
      <c r="AA120" s="25" t="s">
        <v>39</v>
      </c>
      <c r="AB120" s="25"/>
    </row>
    <row r="121" spans="1:28" s="14" customFormat="1" x14ac:dyDescent="0.3">
      <c r="A121" s="11"/>
      <c r="B121" s="11" t="s">
        <v>3287</v>
      </c>
      <c r="C121" s="11" t="s">
        <v>3288</v>
      </c>
      <c r="D121" s="11" t="s">
        <v>556</v>
      </c>
      <c r="E121" s="3"/>
      <c r="F121" s="35"/>
      <c r="G121" s="3"/>
      <c r="H121" s="3"/>
      <c r="I121" s="5" t="str">
        <f>IF(AND(ISNUMBER(I122),ISNUMBER(I123)), I122/I123, "")</f>
        <v/>
      </c>
      <c r="J121" s="3"/>
      <c r="K121" s="5" t="str">
        <f>IF(AND(ISNUMBER(K122),ISNUMBER(K123)), K122/K123, "")</f>
        <v/>
      </c>
      <c r="L121" s="3"/>
      <c r="M121" s="5" t="str">
        <f>IF(AND(ISNUMBER(M122),ISNUMBER(M123)), M122/M123, "")</f>
        <v/>
      </c>
      <c r="N121" s="3"/>
      <c r="O121" s="5" t="str">
        <f>IF(AND(ISNUMBER(O122),ISNUMBER(O123)), O122/O123, "")</f>
        <v/>
      </c>
      <c r="P121" s="12"/>
      <c r="Q121" s="12"/>
      <c r="R121" s="12"/>
      <c r="S121" s="12"/>
      <c r="T121" s="12"/>
      <c r="U121" s="12"/>
      <c r="X121" s="25" t="s">
        <v>120</v>
      </c>
      <c r="Y121" s="25" t="s">
        <v>121</v>
      </c>
      <c r="Z121" s="25" t="s">
        <v>3758</v>
      </c>
      <c r="AA121" s="25" t="s">
        <v>23</v>
      </c>
      <c r="AB121" s="25"/>
    </row>
    <row r="122" spans="1:28" s="14" customFormat="1" x14ac:dyDescent="0.3">
      <c r="A122" s="13"/>
      <c r="B122" s="13" t="s">
        <v>3293</v>
      </c>
      <c r="C122" s="13" t="s">
        <v>3283</v>
      </c>
      <c r="D122" s="13" t="s">
        <v>556</v>
      </c>
      <c r="E122" s="35"/>
      <c r="F122" s="35"/>
      <c r="G122" s="35"/>
      <c r="H122" s="35"/>
      <c r="I122" s="4"/>
      <c r="J122" s="35"/>
      <c r="K122" s="4"/>
      <c r="L122" s="35"/>
      <c r="M122" s="4"/>
      <c r="N122" s="35"/>
      <c r="O122" s="4"/>
      <c r="P122" s="35"/>
      <c r="Q122" s="35"/>
      <c r="R122" s="35"/>
      <c r="S122" s="12"/>
      <c r="T122" s="12"/>
      <c r="U122" s="12"/>
      <c r="X122" s="25" t="s">
        <v>122</v>
      </c>
      <c r="Y122" s="25" t="s">
        <v>123</v>
      </c>
      <c r="Z122" s="25" t="s">
        <v>524</v>
      </c>
      <c r="AA122" s="25" t="s">
        <v>6</v>
      </c>
      <c r="AB122" s="25"/>
    </row>
    <row r="123" spans="1:28" s="14" customFormat="1" x14ac:dyDescent="0.3">
      <c r="A123" s="13"/>
      <c r="B123" s="13" t="s">
        <v>3294</v>
      </c>
      <c r="C123" s="13" t="s">
        <v>3272</v>
      </c>
      <c r="D123" s="13" t="s">
        <v>556</v>
      </c>
      <c r="E123" s="35"/>
      <c r="F123" s="35"/>
      <c r="G123" s="35"/>
      <c r="H123" s="35"/>
      <c r="I123" s="4"/>
      <c r="J123" s="35"/>
      <c r="K123" s="4"/>
      <c r="L123" s="35"/>
      <c r="M123" s="4"/>
      <c r="N123" s="35"/>
      <c r="O123" s="4"/>
      <c r="P123" s="35"/>
      <c r="Q123" s="35"/>
      <c r="R123" s="35"/>
      <c r="S123" s="12"/>
      <c r="T123" s="12"/>
      <c r="U123" s="12"/>
      <c r="X123" s="25" t="s">
        <v>124</v>
      </c>
      <c r="Y123" s="25" t="s">
        <v>125</v>
      </c>
      <c r="Z123" s="25" t="s">
        <v>525</v>
      </c>
      <c r="AA123" s="25" t="s">
        <v>11</v>
      </c>
      <c r="AB123" s="25"/>
    </row>
    <row r="124" spans="1:28" s="14" customFormat="1" x14ac:dyDescent="0.3">
      <c r="A124" s="11"/>
      <c r="B124" s="11" t="s">
        <v>3365</v>
      </c>
      <c r="C124" s="11" t="s">
        <v>3366</v>
      </c>
      <c r="D124" s="11" t="s">
        <v>556</v>
      </c>
      <c r="E124" s="3"/>
      <c r="F124" s="35"/>
      <c r="G124" s="3"/>
      <c r="H124" s="3"/>
      <c r="I124" s="5" t="str">
        <f>IF(AND(ISNUMBER(I125),ISNUMBER(I126)), I125/I126*365, "")</f>
        <v/>
      </c>
      <c r="J124" s="3"/>
      <c r="K124" s="5" t="str">
        <f>IF(AND(ISNUMBER(K125),ISNUMBER(K126)), K125/K126*365, "")</f>
        <v/>
      </c>
      <c r="L124" s="3"/>
      <c r="M124" s="5" t="str">
        <f>IF(AND(ISNUMBER(M125),ISNUMBER(M126)), M125/M126*365, "")</f>
        <v/>
      </c>
      <c r="N124" s="3"/>
      <c r="O124" s="5" t="str">
        <f>IF(AND(ISNUMBER(O125),ISNUMBER(O126)), O125/O126*365, "")</f>
        <v/>
      </c>
      <c r="P124" s="12"/>
      <c r="Q124" s="12"/>
      <c r="R124" s="12"/>
      <c r="S124" s="12"/>
      <c r="T124" s="12"/>
      <c r="U124" s="12"/>
      <c r="X124" s="25" t="s">
        <v>126</v>
      </c>
      <c r="Y124" s="25" t="s">
        <v>127</v>
      </c>
      <c r="Z124" s="25" t="s">
        <v>524</v>
      </c>
      <c r="AA124" s="25" t="s">
        <v>26</v>
      </c>
      <c r="AB124" s="25"/>
    </row>
    <row r="125" spans="1:28" s="14" customFormat="1" x14ac:dyDescent="0.3">
      <c r="A125" s="13"/>
      <c r="B125" s="13" t="s">
        <v>3372</v>
      </c>
      <c r="C125" s="13" t="s">
        <v>3373</v>
      </c>
      <c r="D125" s="13" t="s">
        <v>556</v>
      </c>
      <c r="E125" s="35"/>
      <c r="F125" s="35"/>
      <c r="G125" s="35"/>
      <c r="H125" s="35"/>
      <c r="I125" s="4"/>
      <c r="J125" s="35"/>
      <c r="K125" s="4"/>
      <c r="L125" s="35"/>
      <c r="M125" s="4"/>
      <c r="N125" s="35"/>
      <c r="O125" s="4"/>
      <c r="P125" s="35"/>
      <c r="Q125" s="35"/>
      <c r="R125" s="35"/>
      <c r="S125" s="12"/>
      <c r="T125" s="12"/>
      <c r="U125" s="12"/>
      <c r="X125" s="25" t="s">
        <v>128</v>
      </c>
      <c r="Y125" s="25" t="s">
        <v>129</v>
      </c>
      <c r="Z125" s="25" t="s">
        <v>525</v>
      </c>
      <c r="AA125" s="25" t="s">
        <v>11</v>
      </c>
      <c r="AB125" s="25"/>
    </row>
    <row r="126" spans="1:28" s="14" customFormat="1" x14ac:dyDescent="0.3">
      <c r="A126" s="13"/>
      <c r="B126" s="13" t="s">
        <v>3375</v>
      </c>
      <c r="C126" s="13" t="s">
        <v>3376</v>
      </c>
      <c r="D126" s="13" t="s">
        <v>556</v>
      </c>
      <c r="E126" s="35"/>
      <c r="F126" s="35"/>
      <c r="G126" s="35"/>
      <c r="H126" s="35"/>
      <c r="I126" s="4"/>
      <c r="J126" s="35"/>
      <c r="K126" s="4"/>
      <c r="L126" s="35"/>
      <c r="M126" s="4"/>
      <c r="N126" s="35"/>
      <c r="O126" s="4"/>
      <c r="P126" s="35"/>
      <c r="Q126" s="35"/>
      <c r="R126" s="35"/>
      <c r="S126" s="12"/>
      <c r="T126" s="12"/>
      <c r="U126" s="12"/>
      <c r="X126" s="25" t="s">
        <v>130</v>
      </c>
      <c r="Y126" s="25" t="s">
        <v>131</v>
      </c>
      <c r="Z126" s="25" t="s">
        <v>524</v>
      </c>
      <c r="AA126" s="25" t="s">
        <v>11</v>
      </c>
      <c r="AB126" s="25"/>
    </row>
    <row r="127" spans="1:28" s="14" customFormat="1" x14ac:dyDescent="0.3">
      <c r="A127" s="13"/>
      <c r="B127" s="13" t="s">
        <v>3378</v>
      </c>
      <c r="C127" s="13" t="s">
        <v>3379</v>
      </c>
      <c r="D127" s="13" t="s">
        <v>556</v>
      </c>
      <c r="E127" s="35"/>
      <c r="F127" s="35"/>
      <c r="G127" s="35"/>
      <c r="H127" s="35"/>
      <c r="I127" s="4"/>
      <c r="J127" s="35"/>
      <c r="K127" s="4"/>
      <c r="L127" s="35"/>
      <c r="M127" s="4"/>
      <c r="N127" s="35"/>
      <c r="O127" s="4"/>
      <c r="P127" s="35"/>
      <c r="Q127" s="35"/>
      <c r="R127" s="35"/>
      <c r="S127" s="12"/>
      <c r="T127" s="12"/>
      <c r="U127" s="12"/>
      <c r="X127" s="25" t="s">
        <v>132</v>
      </c>
      <c r="Y127" s="25" t="s">
        <v>133</v>
      </c>
      <c r="Z127" s="25" t="s">
        <v>524</v>
      </c>
      <c r="AA127" s="25" t="s">
        <v>11</v>
      </c>
      <c r="AB127" s="25"/>
    </row>
    <row r="128" spans="1:28" s="14" customFormat="1" ht="28.8" x14ac:dyDescent="0.3">
      <c r="A128" s="11"/>
      <c r="B128" s="11" t="s">
        <v>3401</v>
      </c>
      <c r="C128" s="11" t="s">
        <v>3402</v>
      </c>
      <c r="D128" s="11" t="s">
        <v>556</v>
      </c>
      <c r="E128" s="3"/>
      <c r="F128" s="35"/>
      <c r="G128" s="3"/>
      <c r="H128" s="3"/>
      <c r="I128" s="5" t="str">
        <f>IF(AND(ISNUMBER(I129),ISNUMBER(I130),ISNUMBER(I131)), (I129+I130)/I131, "")</f>
        <v/>
      </c>
      <c r="J128" s="3"/>
      <c r="K128" s="5" t="str">
        <f>IF(AND(ISNUMBER(K129),ISNUMBER(K130),ISNUMBER(K131)), (K129+K130)/K131, "")</f>
        <v/>
      </c>
      <c r="L128" s="3"/>
      <c r="M128" s="5" t="str">
        <f>IF(AND(ISNUMBER(M129),ISNUMBER(M130),ISNUMBER(M131)), (M129+M130)/M131, "")</f>
        <v/>
      </c>
      <c r="N128" s="3"/>
      <c r="O128" s="5" t="str">
        <f>IF(AND(ISNUMBER(O129),ISNUMBER(O130),ISNUMBER(O131)), (O129+O130)/O131, "")</f>
        <v/>
      </c>
      <c r="P128" s="12"/>
      <c r="Q128" s="12"/>
      <c r="R128" s="12"/>
      <c r="S128" s="12"/>
      <c r="T128" s="12"/>
      <c r="U128" s="12"/>
      <c r="X128" s="25" t="s">
        <v>134</v>
      </c>
      <c r="Y128" s="25" t="s">
        <v>135</v>
      </c>
      <c r="Z128" s="25" t="s">
        <v>524</v>
      </c>
      <c r="AA128" s="25" t="s">
        <v>16</v>
      </c>
      <c r="AB128" s="25"/>
    </row>
    <row r="129" spans="1:28" s="14" customFormat="1" x14ac:dyDescent="0.3">
      <c r="A129" s="13"/>
      <c r="B129" s="13" t="s">
        <v>3407</v>
      </c>
      <c r="C129" s="13" t="s">
        <v>3408</v>
      </c>
      <c r="D129" s="13" t="s">
        <v>556</v>
      </c>
      <c r="E129" s="35"/>
      <c r="F129" s="35"/>
      <c r="G129" s="35"/>
      <c r="H129" s="35"/>
      <c r="I129" s="4"/>
      <c r="J129" s="35"/>
      <c r="K129" s="4"/>
      <c r="L129" s="35"/>
      <c r="M129" s="4"/>
      <c r="N129" s="35"/>
      <c r="O129" s="4"/>
      <c r="P129" s="35"/>
      <c r="Q129" s="35"/>
      <c r="R129" s="35"/>
      <c r="S129" s="12"/>
      <c r="T129" s="12"/>
      <c r="U129" s="12"/>
      <c r="X129" s="25" t="s">
        <v>136</v>
      </c>
      <c r="Y129" s="25" t="s">
        <v>137</v>
      </c>
      <c r="Z129" s="25" t="s">
        <v>524</v>
      </c>
      <c r="AA129" s="25" t="s">
        <v>16</v>
      </c>
      <c r="AB129" s="25"/>
    </row>
    <row r="130" spans="1:28" s="14" customFormat="1" x14ac:dyDescent="0.3">
      <c r="A130" s="13"/>
      <c r="B130" s="13" t="s">
        <v>3410</v>
      </c>
      <c r="C130" s="13" t="s">
        <v>3411</v>
      </c>
      <c r="D130" s="13" t="s">
        <v>556</v>
      </c>
      <c r="E130" s="35"/>
      <c r="F130" s="35"/>
      <c r="G130" s="35"/>
      <c r="H130" s="35"/>
      <c r="I130" s="4"/>
      <c r="J130" s="35"/>
      <c r="K130" s="4"/>
      <c r="L130" s="35"/>
      <c r="M130" s="4"/>
      <c r="N130" s="35"/>
      <c r="O130" s="4"/>
      <c r="P130" s="35"/>
      <c r="Q130" s="35"/>
      <c r="R130" s="35"/>
      <c r="S130" s="12"/>
      <c r="T130" s="12"/>
      <c r="U130" s="12"/>
      <c r="X130" s="25" t="s">
        <v>138</v>
      </c>
      <c r="Y130" s="25" t="s">
        <v>139</v>
      </c>
      <c r="Z130" s="25" t="s">
        <v>3758</v>
      </c>
      <c r="AA130" s="25" t="s">
        <v>39</v>
      </c>
      <c r="AB130" s="25"/>
    </row>
    <row r="131" spans="1:28" s="14" customFormat="1" x14ac:dyDescent="0.3">
      <c r="A131" s="13"/>
      <c r="B131" s="13" t="s">
        <v>3413</v>
      </c>
      <c r="C131" s="13" t="s">
        <v>3414</v>
      </c>
      <c r="D131" s="13" t="s">
        <v>556</v>
      </c>
      <c r="E131" s="35"/>
      <c r="F131" s="35"/>
      <c r="G131" s="35"/>
      <c r="H131" s="35"/>
      <c r="I131" s="4"/>
      <c r="J131" s="35"/>
      <c r="K131" s="4"/>
      <c r="L131" s="35"/>
      <c r="M131" s="4"/>
      <c r="N131" s="35"/>
      <c r="O131" s="4"/>
      <c r="P131" s="35"/>
      <c r="Q131" s="35"/>
      <c r="R131" s="35"/>
      <c r="S131" s="12"/>
      <c r="T131" s="12"/>
      <c r="U131" s="12"/>
      <c r="X131" s="25" t="s">
        <v>140</v>
      </c>
      <c r="Y131" s="25" t="s">
        <v>141</v>
      </c>
      <c r="Z131" s="25" t="s">
        <v>525</v>
      </c>
      <c r="AA131" s="25" t="s">
        <v>16</v>
      </c>
      <c r="AB131" s="25"/>
    </row>
    <row r="132" spans="1:28" s="14" customFormat="1" x14ac:dyDescent="0.3">
      <c r="A132" s="11"/>
      <c r="B132" s="11" t="s">
        <v>3520</v>
      </c>
      <c r="C132" s="11" t="s">
        <v>3521</v>
      </c>
      <c r="D132" s="11" t="s">
        <v>556</v>
      </c>
      <c r="E132" s="3"/>
      <c r="F132" s="35"/>
      <c r="G132" s="3"/>
      <c r="H132" s="3"/>
      <c r="I132" s="5" t="str">
        <f>IF(AND(ISNUMBER(I133),ISNUMBER(I134)), I133/I134, "")</f>
        <v/>
      </c>
      <c r="J132" s="3"/>
      <c r="K132" s="5" t="str">
        <f>IF(AND(ISNUMBER(K133),ISNUMBER(K134)), K133/K134, "")</f>
        <v/>
      </c>
      <c r="L132" s="3"/>
      <c r="M132" s="5" t="str">
        <f>IF(AND(ISNUMBER(M133),ISNUMBER(M134)), M133/M134, "")</f>
        <v/>
      </c>
      <c r="N132" s="3"/>
      <c r="O132" s="5" t="str">
        <f>IF(AND(ISNUMBER(O133),ISNUMBER(O134)), O133/O134, "")</f>
        <v/>
      </c>
      <c r="P132" s="12"/>
      <c r="Q132" s="12"/>
      <c r="R132" s="12"/>
      <c r="S132" s="12"/>
      <c r="T132" s="12"/>
      <c r="U132" s="12"/>
      <c r="X132" s="25" t="s">
        <v>142</v>
      </c>
      <c r="Y132" s="25" t="s">
        <v>143</v>
      </c>
      <c r="Z132" s="25" t="s">
        <v>524</v>
      </c>
      <c r="AA132" s="25" t="s">
        <v>6</v>
      </c>
      <c r="AB132" s="25"/>
    </row>
    <row r="133" spans="1:28" s="14" customFormat="1" x14ac:dyDescent="0.3">
      <c r="A133" s="13"/>
      <c r="B133" s="13" t="s">
        <v>3529</v>
      </c>
      <c r="C133" s="13" t="s">
        <v>3530</v>
      </c>
      <c r="D133" s="13" t="s">
        <v>556</v>
      </c>
      <c r="E133" s="35"/>
      <c r="F133" s="35"/>
      <c r="G133" s="35"/>
      <c r="H133" s="35"/>
      <c r="I133" s="4"/>
      <c r="J133" s="35"/>
      <c r="K133" s="4"/>
      <c r="L133" s="35"/>
      <c r="M133" s="4"/>
      <c r="N133" s="35"/>
      <c r="O133" s="4"/>
      <c r="P133" s="35"/>
      <c r="Q133" s="35"/>
      <c r="R133" s="35"/>
      <c r="S133" s="12"/>
      <c r="T133" s="12"/>
      <c r="U133" s="12"/>
      <c r="X133" s="25" t="s">
        <v>144</v>
      </c>
      <c r="Y133" s="25" t="s">
        <v>145</v>
      </c>
      <c r="Z133" s="25" t="s">
        <v>525</v>
      </c>
      <c r="AA133" s="25" t="s">
        <v>6</v>
      </c>
      <c r="AB133" s="25"/>
    </row>
    <row r="134" spans="1:28" s="14" customFormat="1" x14ac:dyDescent="0.3">
      <c r="A134" s="13"/>
      <c r="B134" s="13" t="s">
        <v>3534</v>
      </c>
      <c r="C134" s="13" t="s">
        <v>3535</v>
      </c>
      <c r="D134" s="13" t="s">
        <v>556</v>
      </c>
      <c r="E134" s="35"/>
      <c r="F134" s="35"/>
      <c r="G134" s="35"/>
      <c r="H134" s="35"/>
      <c r="I134" s="4"/>
      <c r="J134" s="35"/>
      <c r="K134" s="4"/>
      <c r="L134" s="35"/>
      <c r="M134" s="4"/>
      <c r="N134" s="35"/>
      <c r="O134" s="4"/>
      <c r="P134" s="35"/>
      <c r="Q134" s="35"/>
      <c r="R134" s="35"/>
      <c r="S134" s="12"/>
      <c r="T134" s="12"/>
      <c r="U134" s="12"/>
      <c r="X134" s="25" t="s">
        <v>146</v>
      </c>
      <c r="Y134" s="25" t="s">
        <v>147</v>
      </c>
      <c r="Z134" s="25" t="s">
        <v>524</v>
      </c>
      <c r="AA134" s="25" t="s">
        <v>11</v>
      </c>
      <c r="AB134" s="25"/>
    </row>
    <row r="135" spans="1:28" s="14" customFormat="1" x14ac:dyDescent="0.3">
      <c r="A135" s="11"/>
      <c r="B135" s="11" t="s">
        <v>3537</v>
      </c>
      <c r="C135" s="11" t="s">
        <v>3538</v>
      </c>
      <c r="D135" s="11" t="s">
        <v>556</v>
      </c>
      <c r="E135" s="3"/>
      <c r="F135" s="35"/>
      <c r="G135" s="3"/>
      <c r="H135" s="3"/>
      <c r="I135" s="5" t="str">
        <f>IF(AND(ISNUMBER(I136),ISNUMBER(I137)), I136/I137, "")</f>
        <v/>
      </c>
      <c r="J135" s="3"/>
      <c r="K135" s="5" t="str">
        <f>IF(AND(ISNUMBER(K136),ISNUMBER(K137)), K136/K137, "")</f>
        <v/>
      </c>
      <c r="L135" s="3"/>
      <c r="M135" s="5" t="str">
        <f>IF(AND(ISNUMBER(M136),ISNUMBER(M137)), M136/M137, "")</f>
        <v/>
      </c>
      <c r="N135" s="3"/>
      <c r="O135" s="5" t="str">
        <f>IF(AND(ISNUMBER(O136),ISNUMBER(O137)), O136/O137, "")</f>
        <v/>
      </c>
      <c r="P135" s="12"/>
      <c r="Q135" s="12"/>
      <c r="R135" s="12"/>
      <c r="S135" s="12"/>
      <c r="T135" s="12"/>
      <c r="U135" s="12"/>
      <c r="X135" s="25" t="s">
        <v>148</v>
      </c>
      <c r="Y135" s="25" t="s">
        <v>149</v>
      </c>
      <c r="Z135" s="25" t="s">
        <v>524</v>
      </c>
      <c r="AA135" s="25" t="s">
        <v>39</v>
      </c>
      <c r="AB135" s="25"/>
    </row>
    <row r="136" spans="1:28" s="14" customFormat="1" x14ac:dyDescent="0.3">
      <c r="A136" s="13"/>
      <c r="B136" s="13" t="s">
        <v>3544</v>
      </c>
      <c r="C136" s="13" t="s">
        <v>3545</v>
      </c>
      <c r="D136" s="13" t="s">
        <v>556</v>
      </c>
      <c r="E136" s="35"/>
      <c r="F136" s="35"/>
      <c r="G136" s="35"/>
      <c r="H136" s="35"/>
      <c r="I136" s="4"/>
      <c r="J136" s="35"/>
      <c r="K136" s="4"/>
      <c r="L136" s="35"/>
      <c r="M136" s="4"/>
      <c r="N136" s="35"/>
      <c r="O136" s="4"/>
      <c r="P136" s="35"/>
      <c r="Q136" s="35"/>
      <c r="R136" s="35"/>
      <c r="S136" s="12"/>
      <c r="T136" s="12"/>
      <c r="U136" s="12"/>
      <c r="X136" s="25" t="s">
        <v>150</v>
      </c>
      <c r="Y136" s="25" t="s">
        <v>151</v>
      </c>
      <c r="Z136" s="25" t="s">
        <v>524</v>
      </c>
      <c r="AA136" s="25" t="s">
        <v>6</v>
      </c>
      <c r="AB136" s="25"/>
    </row>
    <row r="137" spans="1:28" s="14" customFormat="1" x14ac:dyDescent="0.3">
      <c r="A137" s="13"/>
      <c r="B137" s="13" t="s">
        <v>3547</v>
      </c>
      <c r="C137" s="13" t="s">
        <v>3548</v>
      </c>
      <c r="D137" s="13" t="s">
        <v>556</v>
      </c>
      <c r="E137" s="35"/>
      <c r="F137" s="35"/>
      <c r="G137" s="35"/>
      <c r="H137" s="35"/>
      <c r="I137" s="4"/>
      <c r="J137" s="35"/>
      <c r="K137" s="4"/>
      <c r="L137" s="35"/>
      <c r="M137" s="4"/>
      <c r="N137" s="35"/>
      <c r="O137" s="4"/>
      <c r="P137" s="35"/>
      <c r="Q137" s="35"/>
      <c r="R137" s="35"/>
      <c r="S137" s="12"/>
      <c r="T137" s="12"/>
      <c r="U137" s="12"/>
      <c r="X137" s="25" t="s">
        <v>152</v>
      </c>
      <c r="Y137" s="25" t="s">
        <v>153</v>
      </c>
      <c r="Z137" s="25" t="s">
        <v>524</v>
      </c>
      <c r="AA137" s="25" t="s">
        <v>26</v>
      </c>
      <c r="AB137" s="25"/>
    </row>
    <row r="138" spans="1:28" s="14" customFormat="1" x14ac:dyDescent="0.3">
      <c r="A138" s="11"/>
      <c r="B138" s="11" t="s">
        <v>3578</v>
      </c>
      <c r="C138" s="11" t="s">
        <v>3579</v>
      </c>
      <c r="D138" s="11" t="s">
        <v>556</v>
      </c>
      <c r="E138" s="3"/>
      <c r="F138" s="35"/>
      <c r="G138" s="3"/>
      <c r="H138" s="3"/>
      <c r="I138" s="5" t="str">
        <f>IF(AND(ISNUMBER(I139),ISNUMBER(I140),ISNUMBER(I141)), (I139-I140)/I141*365, "")</f>
        <v/>
      </c>
      <c r="J138" s="3"/>
      <c r="K138" s="5" t="str">
        <f>IF(AND(ISNUMBER(K139),ISNUMBER(K140),ISNUMBER(K141)), (K139-K140)/K141*365, "")</f>
        <v/>
      </c>
      <c r="L138" s="3"/>
      <c r="M138" s="5" t="str">
        <f>IF(AND(ISNUMBER(M139),ISNUMBER(M140),ISNUMBER(M141)), (M139-M140)/M141*365, "")</f>
        <v/>
      </c>
      <c r="N138" s="3"/>
      <c r="O138" s="5" t="str">
        <f>IF(AND(ISNUMBER(O139),ISNUMBER(O140),ISNUMBER(O141)), (O139-O140)/O141*365, "")</f>
        <v/>
      </c>
      <c r="P138" s="12"/>
      <c r="Q138" s="12"/>
      <c r="R138" s="12"/>
      <c r="S138" s="12"/>
      <c r="T138" s="12"/>
      <c r="U138" s="12"/>
      <c r="X138" s="25" t="s">
        <v>154</v>
      </c>
      <c r="Y138" s="25" t="s">
        <v>155</v>
      </c>
      <c r="Z138" s="25" t="s">
        <v>524</v>
      </c>
      <c r="AA138" s="25" t="s">
        <v>6</v>
      </c>
      <c r="AB138" s="25"/>
    </row>
    <row r="139" spans="1:28" s="14" customFormat="1" x14ac:dyDescent="0.3">
      <c r="A139" s="13"/>
      <c r="B139" s="13" t="s">
        <v>3584</v>
      </c>
      <c r="C139" s="13" t="s">
        <v>3585</v>
      </c>
      <c r="D139" s="13" t="s">
        <v>556</v>
      </c>
      <c r="E139" s="35"/>
      <c r="F139" s="35"/>
      <c r="G139" s="35"/>
      <c r="H139" s="35"/>
      <c r="I139" s="4"/>
      <c r="J139" s="35"/>
      <c r="K139" s="4"/>
      <c r="L139" s="35"/>
      <c r="M139" s="4"/>
      <c r="N139" s="35"/>
      <c r="O139" s="4"/>
      <c r="P139" s="35"/>
      <c r="Q139" s="35"/>
      <c r="R139" s="35"/>
      <c r="S139" s="12"/>
      <c r="T139" s="12"/>
      <c r="U139" s="12"/>
      <c r="X139" s="25" t="s">
        <v>156</v>
      </c>
      <c r="Y139" s="25" t="s">
        <v>157</v>
      </c>
      <c r="Z139" s="25" t="s">
        <v>524</v>
      </c>
      <c r="AA139" s="25" t="s">
        <v>6</v>
      </c>
      <c r="AB139" s="25"/>
    </row>
    <row r="140" spans="1:28" s="14" customFormat="1" x14ac:dyDescent="0.3">
      <c r="A140" s="13"/>
      <c r="B140" s="13" t="s">
        <v>3587</v>
      </c>
      <c r="C140" s="13" t="s">
        <v>3588</v>
      </c>
      <c r="D140" s="13" t="s">
        <v>556</v>
      </c>
      <c r="E140" s="35"/>
      <c r="F140" s="35"/>
      <c r="G140" s="35"/>
      <c r="H140" s="35"/>
      <c r="I140" s="4"/>
      <c r="J140" s="35"/>
      <c r="K140" s="4"/>
      <c r="L140" s="35"/>
      <c r="M140" s="4"/>
      <c r="N140" s="35"/>
      <c r="O140" s="4"/>
      <c r="P140" s="35"/>
      <c r="Q140" s="35"/>
      <c r="R140" s="35"/>
      <c r="S140" s="12"/>
      <c r="T140" s="12"/>
      <c r="U140" s="12"/>
      <c r="X140" s="25" t="s">
        <v>158</v>
      </c>
      <c r="Y140" s="25" t="s">
        <v>159</v>
      </c>
      <c r="Z140" s="25" t="s">
        <v>524</v>
      </c>
      <c r="AA140" s="25" t="s">
        <v>6</v>
      </c>
      <c r="AB140" s="25"/>
    </row>
    <row r="141" spans="1:28" s="14" customFormat="1" x14ac:dyDescent="0.3">
      <c r="A141" s="13"/>
      <c r="B141" s="13" t="s">
        <v>3590</v>
      </c>
      <c r="C141" s="13" t="s">
        <v>3591</v>
      </c>
      <c r="D141" s="13" t="s">
        <v>556</v>
      </c>
      <c r="E141" s="35"/>
      <c r="F141" s="35"/>
      <c r="G141" s="35"/>
      <c r="H141" s="35"/>
      <c r="I141" s="4"/>
      <c r="J141" s="35"/>
      <c r="K141" s="4"/>
      <c r="L141" s="35"/>
      <c r="M141" s="4"/>
      <c r="N141" s="35"/>
      <c r="O141" s="4"/>
      <c r="P141" s="35"/>
      <c r="Q141" s="35"/>
      <c r="R141" s="35"/>
      <c r="S141" s="12"/>
      <c r="T141" s="12"/>
      <c r="U141" s="12"/>
      <c r="X141" s="25" t="s">
        <v>160</v>
      </c>
      <c r="Y141" s="25" t="s">
        <v>161</v>
      </c>
      <c r="Z141" s="25" t="s">
        <v>524</v>
      </c>
      <c r="AA141" s="25" t="s">
        <v>39</v>
      </c>
      <c r="AB141" s="25"/>
    </row>
    <row r="142" spans="1:28" s="14" customFormat="1" x14ac:dyDescent="0.3">
      <c r="A142" s="13"/>
      <c r="B142" s="13" t="s">
        <v>3593</v>
      </c>
      <c r="C142" s="13" t="s">
        <v>3594</v>
      </c>
      <c r="D142" s="13" t="s">
        <v>556</v>
      </c>
      <c r="E142" s="35"/>
      <c r="F142" s="35"/>
      <c r="G142" s="35"/>
      <c r="H142" s="35"/>
      <c r="I142" s="4"/>
      <c r="J142" s="35"/>
      <c r="K142" s="4"/>
      <c r="L142" s="35"/>
      <c r="M142" s="4"/>
      <c r="N142" s="35"/>
      <c r="O142" s="4"/>
      <c r="P142" s="35"/>
      <c r="Q142" s="35"/>
      <c r="R142" s="35"/>
      <c r="S142" s="12"/>
      <c r="T142" s="12"/>
      <c r="U142" s="12"/>
      <c r="X142" s="25" t="s">
        <v>162</v>
      </c>
      <c r="Y142" s="25" t="s">
        <v>163</v>
      </c>
      <c r="Z142" s="25" t="s">
        <v>524</v>
      </c>
      <c r="AA142" s="25" t="s">
        <v>6</v>
      </c>
      <c r="AB142" s="25"/>
    </row>
    <row r="143" spans="1:28" s="14" customFormat="1" x14ac:dyDescent="0.3">
      <c r="A143" s="11"/>
      <c r="B143" s="11" t="s">
        <v>3596</v>
      </c>
      <c r="C143" s="11" t="s">
        <v>3597</v>
      </c>
      <c r="D143" s="11" t="s">
        <v>556</v>
      </c>
      <c r="E143" s="3"/>
      <c r="F143" s="35"/>
      <c r="G143" s="3"/>
      <c r="H143" s="3"/>
      <c r="I143" s="5" t="str">
        <f>IF(AND(ISNUMBER(I144),ISNUMBER(I145),ISNUMBER(I146),ISNUMBER(I147)), (I144+I145-I146-I147)/I145, "")</f>
        <v/>
      </c>
      <c r="J143" s="3"/>
      <c r="K143" s="5" t="str">
        <f>IF(AND(ISNUMBER(K144),ISNUMBER(K145),ISNUMBER(K146),ISNUMBER(K147)), (K144+K145-K146-K147)/K145, "")</f>
        <v/>
      </c>
      <c r="L143" s="3"/>
      <c r="M143" s="5" t="str">
        <f>IF(AND(ISNUMBER(M144),ISNUMBER(M145),ISNUMBER(M146),ISNUMBER(M147)), (M144+M145-M146-M147)/M145, "")</f>
        <v/>
      </c>
      <c r="N143" s="3"/>
      <c r="O143" s="5" t="str">
        <f>IF(AND(ISNUMBER(O144),ISNUMBER(O145),ISNUMBER(O146),ISNUMBER(O147)), (O144+O145-O146-O147)/O145, "")</f>
        <v/>
      </c>
      <c r="P143" s="12"/>
      <c r="Q143" s="12"/>
      <c r="R143" s="12"/>
      <c r="S143" s="12"/>
      <c r="T143" s="12"/>
      <c r="U143" s="12"/>
      <c r="X143" s="25" t="s">
        <v>164</v>
      </c>
      <c r="Y143" s="25" t="s">
        <v>165</v>
      </c>
      <c r="Z143" s="25" t="s">
        <v>525</v>
      </c>
      <c r="AA143" s="25" t="s">
        <v>11</v>
      </c>
      <c r="AB143" s="25"/>
    </row>
    <row r="144" spans="1:28" s="14" customFormat="1" x14ac:dyDescent="0.3">
      <c r="A144" s="13"/>
      <c r="B144" s="13" t="s">
        <v>3602</v>
      </c>
      <c r="C144" s="13" t="s">
        <v>3603</v>
      </c>
      <c r="D144" s="13" t="s">
        <v>556</v>
      </c>
      <c r="E144" s="35"/>
      <c r="F144" s="35"/>
      <c r="G144" s="35"/>
      <c r="H144" s="35"/>
      <c r="I144" s="4"/>
      <c r="J144" s="35"/>
      <c r="K144" s="4"/>
      <c r="L144" s="35"/>
      <c r="M144" s="4"/>
      <c r="N144" s="35"/>
      <c r="O144" s="4"/>
      <c r="P144" s="35"/>
      <c r="Q144" s="35"/>
      <c r="R144" s="35"/>
      <c r="S144" s="12"/>
      <c r="T144" s="12"/>
      <c r="U144" s="12"/>
      <c r="X144" s="25" t="s">
        <v>166</v>
      </c>
      <c r="Y144" s="25" t="s">
        <v>167</v>
      </c>
      <c r="Z144" s="25" t="s">
        <v>3758</v>
      </c>
      <c r="AA144" s="25" t="s">
        <v>16</v>
      </c>
      <c r="AB144" s="25"/>
    </row>
    <row r="145" spans="1:28" s="14" customFormat="1" x14ac:dyDescent="0.3">
      <c r="A145" s="13"/>
      <c r="B145" s="13" t="s">
        <v>3605</v>
      </c>
      <c r="C145" s="13" t="s">
        <v>3606</v>
      </c>
      <c r="D145" s="13" t="s">
        <v>556</v>
      </c>
      <c r="E145" s="35"/>
      <c r="F145" s="35"/>
      <c r="G145" s="35"/>
      <c r="H145" s="35"/>
      <c r="I145" s="4"/>
      <c r="J145" s="35"/>
      <c r="K145" s="4"/>
      <c r="L145" s="35"/>
      <c r="M145" s="4"/>
      <c r="N145" s="35"/>
      <c r="O145" s="4"/>
      <c r="P145" s="35"/>
      <c r="Q145" s="35"/>
      <c r="R145" s="35"/>
      <c r="S145" s="12"/>
      <c r="T145" s="12"/>
      <c r="U145" s="12"/>
      <c r="X145" s="25" t="s">
        <v>168</v>
      </c>
      <c r="Y145" s="25" t="s">
        <v>169</v>
      </c>
      <c r="Z145" s="25" t="s">
        <v>524</v>
      </c>
      <c r="AA145" s="25" t="s">
        <v>26</v>
      </c>
      <c r="AB145" s="25"/>
    </row>
    <row r="146" spans="1:28" s="14" customFormat="1" x14ac:dyDescent="0.3">
      <c r="A146" s="13"/>
      <c r="B146" s="13" t="s">
        <v>3607</v>
      </c>
      <c r="C146" s="13" t="s">
        <v>3608</v>
      </c>
      <c r="D146" s="13" t="s">
        <v>556</v>
      </c>
      <c r="E146" s="35"/>
      <c r="F146" s="35"/>
      <c r="G146" s="35"/>
      <c r="H146" s="35"/>
      <c r="I146" s="4"/>
      <c r="J146" s="35"/>
      <c r="K146" s="4"/>
      <c r="L146" s="35"/>
      <c r="M146" s="4"/>
      <c r="N146" s="35"/>
      <c r="O146" s="4"/>
      <c r="P146" s="35"/>
      <c r="Q146" s="35"/>
      <c r="R146" s="35"/>
      <c r="S146" s="12"/>
      <c r="T146" s="12"/>
      <c r="U146" s="12"/>
      <c r="X146" s="25" t="s">
        <v>170</v>
      </c>
      <c r="Y146" s="25" t="s">
        <v>171</v>
      </c>
      <c r="Z146" s="25" t="s">
        <v>524</v>
      </c>
      <c r="AA146" s="25" t="s">
        <v>62</v>
      </c>
      <c r="AB146" s="25"/>
    </row>
    <row r="147" spans="1:28" s="14" customFormat="1" x14ac:dyDescent="0.3">
      <c r="A147" s="13"/>
      <c r="B147" s="13" t="s">
        <v>3610</v>
      </c>
      <c r="C147" s="13" t="s">
        <v>3611</v>
      </c>
      <c r="D147" s="13" t="s">
        <v>556</v>
      </c>
      <c r="E147" s="35"/>
      <c r="F147" s="35"/>
      <c r="G147" s="35"/>
      <c r="H147" s="35"/>
      <c r="I147" s="4"/>
      <c r="J147" s="35"/>
      <c r="K147" s="4"/>
      <c r="L147" s="35"/>
      <c r="M147" s="4"/>
      <c r="N147" s="35"/>
      <c r="O147" s="4"/>
      <c r="P147" s="35"/>
      <c r="Q147" s="35"/>
      <c r="R147" s="35"/>
      <c r="S147" s="12"/>
      <c r="T147" s="12"/>
      <c r="U147" s="12"/>
      <c r="X147" s="25" t="s">
        <v>172</v>
      </c>
      <c r="Y147" s="25" t="s">
        <v>173</v>
      </c>
      <c r="Z147" s="25" t="s">
        <v>524</v>
      </c>
      <c r="AA147" s="25" t="s">
        <v>16</v>
      </c>
      <c r="AB147" s="25"/>
    </row>
    <row r="148" spans="1:28" s="14" customFormat="1" ht="15.6" x14ac:dyDescent="0.3">
      <c r="A148" s="9"/>
      <c r="B148" s="9" t="s">
        <v>556</v>
      </c>
      <c r="C148" s="9" t="s">
        <v>4489</v>
      </c>
      <c r="D148" s="10" t="s">
        <v>556</v>
      </c>
      <c r="E148" s="10"/>
      <c r="F148" s="10"/>
      <c r="G148" s="10"/>
      <c r="H148" s="10"/>
      <c r="I148" s="10"/>
      <c r="J148" s="10"/>
      <c r="K148" s="10"/>
      <c r="L148" s="10"/>
      <c r="M148" s="10"/>
      <c r="N148" s="10"/>
      <c r="O148" s="10"/>
      <c r="P148" s="10"/>
      <c r="Q148" s="10"/>
      <c r="R148" s="10"/>
      <c r="S148" s="10"/>
      <c r="T148" s="10"/>
      <c r="U148" s="10"/>
      <c r="X148" s="25" t="s">
        <v>174</v>
      </c>
      <c r="Y148" s="25" t="s">
        <v>175</v>
      </c>
      <c r="Z148" s="25" t="s">
        <v>524</v>
      </c>
      <c r="AA148" s="25" t="s">
        <v>16</v>
      </c>
      <c r="AB148" s="25"/>
    </row>
    <row r="149" spans="1:28" s="14" customFormat="1" x14ac:dyDescent="0.3">
      <c r="A149" s="11"/>
      <c r="B149" s="11" t="s">
        <v>4490</v>
      </c>
      <c r="C149" s="11" t="s">
        <v>3834</v>
      </c>
      <c r="D149" s="11" t="s">
        <v>556</v>
      </c>
      <c r="E149" s="3"/>
      <c r="F149" s="35"/>
      <c r="G149" s="35"/>
      <c r="H149" s="35"/>
      <c r="I149" s="4"/>
      <c r="J149" s="35"/>
      <c r="K149" s="4"/>
      <c r="L149" s="35"/>
      <c r="M149" s="4"/>
      <c r="N149" s="35"/>
      <c r="O149" s="4"/>
      <c r="P149" s="35"/>
      <c r="Q149" s="35"/>
      <c r="R149" s="35"/>
      <c r="S149" s="35"/>
      <c r="T149" s="35"/>
      <c r="U149" s="35"/>
      <c r="X149" s="25" t="s">
        <v>176</v>
      </c>
      <c r="Y149" s="25" t="s">
        <v>177</v>
      </c>
      <c r="Z149" s="25" t="s">
        <v>3758</v>
      </c>
      <c r="AA149" s="25" t="s">
        <v>11</v>
      </c>
      <c r="AB149" s="25"/>
    </row>
    <row r="150" spans="1:28" s="14" customFormat="1" x14ac:dyDescent="0.3">
      <c r="A150" s="11"/>
      <c r="B150" s="11" t="s">
        <v>4491</v>
      </c>
      <c r="C150" s="11" t="s">
        <v>3842</v>
      </c>
      <c r="D150" s="11" t="s">
        <v>556</v>
      </c>
      <c r="E150" s="3"/>
      <c r="F150" s="35"/>
      <c r="G150" s="35"/>
      <c r="H150" s="35"/>
      <c r="I150" s="4"/>
      <c r="J150" s="35"/>
      <c r="K150" s="4"/>
      <c r="L150" s="35"/>
      <c r="M150" s="4"/>
      <c r="N150" s="35"/>
      <c r="O150" s="4"/>
      <c r="P150" s="35"/>
      <c r="Q150" s="35"/>
      <c r="R150" s="35"/>
      <c r="S150" s="35"/>
      <c r="T150" s="35"/>
      <c r="U150" s="35"/>
      <c r="X150" s="25" t="s">
        <v>178</v>
      </c>
      <c r="Y150" s="25" t="s">
        <v>179</v>
      </c>
      <c r="Z150" s="25" t="s">
        <v>524</v>
      </c>
      <c r="AA150" s="25" t="s">
        <v>26</v>
      </c>
      <c r="AB150" s="25"/>
    </row>
    <row r="151" spans="1:28" s="14" customFormat="1" x14ac:dyDescent="0.3">
      <c r="A151" s="11"/>
      <c r="B151" s="11" t="s">
        <v>4492</v>
      </c>
      <c r="C151" s="11" t="s">
        <v>3848</v>
      </c>
      <c r="D151" s="11" t="s">
        <v>556</v>
      </c>
      <c r="E151" s="3"/>
      <c r="F151" s="35"/>
      <c r="G151" s="35"/>
      <c r="H151" s="35"/>
      <c r="I151" s="4"/>
      <c r="J151" s="35"/>
      <c r="K151" s="4"/>
      <c r="L151" s="35"/>
      <c r="M151" s="4"/>
      <c r="N151" s="35"/>
      <c r="O151" s="4"/>
      <c r="P151" s="35"/>
      <c r="Q151" s="35"/>
      <c r="R151" s="35"/>
      <c r="S151" s="35"/>
      <c r="T151" s="35"/>
      <c r="U151" s="35"/>
      <c r="X151" s="25" t="s">
        <v>180</v>
      </c>
      <c r="Y151" s="25" t="s">
        <v>181</v>
      </c>
      <c r="Z151" s="25" t="s">
        <v>524</v>
      </c>
      <c r="AA151" s="25" t="s">
        <v>26</v>
      </c>
      <c r="AB151" s="25"/>
    </row>
    <row r="152" spans="1:28" s="14" customFormat="1" x14ac:dyDescent="0.3">
      <c r="A152" s="11"/>
      <c r="B152" s="11" t="s">
        <v>4493</v>
      </c>
      <c r="C152" s="11" t="s">
        <v>3852</v>
      </c>
      <c r="D152" s="11" t="s">
        <v>556</v>
      </c>
      <c r="E152" s="3"/>
      <c r="F152" s="35"/>
      <c r="G152" s="35"/>
      <c r="H152" s="35"/>
      <c r="I152" s="4"/>
      <c r="J152" s="35"/>
      <c r="K152" s="4"/>
      <c r="L152" s="35"/>
      <c r="M152" s="4"/>
      <c r="N152" s="35"/>
      <c r="O152" s="4"/>
      <c r="P152" s="35"/>
      <c r="Q152" s="35"/>
      <c r="R152" s="35"/>
      <c r="S152" s="35"/>
      <c r="T152" s="35"/>
      <c r="U152" s="35"/>
      <c r="X152" s="25" t="s">
        <v>182</v>
      </c>
      <c r="Y152" s="25" t="s">
        <v>183</v>
      </c>
      <c r="Z152" s="25" t="s">
        <v>525</v>
      </c>
      <c r="AA152" s="25" t="s">
        <v>62</v>
      </c>
      <c r="AB152" s="25"/>
    </row>
    <row r="153" spans="1:28" s="14" customFormat="1" ht="28.8" x14ac:dyDescent="0.3">
      <c r="A153" s="11"/>
      <c r="B153" s="11" t="s">
        <v>4494</v>
      </c>
      <c r="C153" s="11" t="s">
        <v>3861</v>
      </c>
      <c r="D153" s="11" t="s">
        <v>556</v>
      </c>
      <c r="E153" s="3"/>
      <c r="F153" s="35"/>
      <c r="G153" s="35"/>
      <c r="H153" s="35"/>
      <c r="I153" s="4"/>
      <c r="J153" s="35"/>
      <c r="K153" s="4"/>
      <c r="L153" s="35"/>
      <c r="M153" s="4"/>
      <c r="N153" s="35"/>
      <c r="O153" s="4"/>
      <c r="P153" s="35"/>
      <c r="Q153" s="35"/>
      <c r="R153" s="35"/>
      <c r="S153" s="35"/>
      <c r="T153" s="35"/>
      <c r="U153" s="35"/>
      <c r="X153" s="25" t="s">
        <v>478</v>
      </c>
      <c r="Y153" s="25" t="s">
        <v>479</v>
      </c>
      <c r="Z153" s="25" t="s">
        <v>524</v>
      </c>
      <c r="AA153" s="25" t="s">
        <v>442</v>
      </c>
      <c r="AB153" s="25"/>
    </row>
    <row r="154" spans="1:28" s="14" customFormat="1" x14ac:dyDescent="0.3">
      <c r="A154" s="11"/>
      <c r="B154" s="11" t="s">
        <v>4495</v>
      </c>
      <c r="C154" s="11" t="s">
        <v>3866</v>
      </c>
      <c r="D154" s="11" t="s">
        <v>556</v>
      </c>
      <c r="E154" s="3"/>
      <c r="F154" s="35"/>
      <c r="G154" s="35"/>
      <c r="H154" s="35"/>
      <c r="I154" s="4"/>
      <c r="J154" s="35"/>
      <c r="K154" s="4"/>
      <c r="L154" s="35"/>
      <c r="M154" s="4"/>
      <c r="N154" s="35"/>
      <c r="O154" s="4"/>
      <c r="P154" s="35"/>
      <c r="Q154" s="35"/>
      <c r="R154" s="35"/>
      <c r="S154" s="35"/>
      <c r="T154" s="35"/>
      <c r="U154" s="35"/>
      <c r="X154" s="25" t="s">
        <v>184</v>
      </c>
      <c r="Y154" s="25" t="s">
        <v>185</v>
      </c>
      <c r="Z154" s="25" t="s">
        <v>524</v>
      </c>
      <c r="AA154" s="25" t="s">
        <v>39</v>
      </c>
      <c r="AB154" s="25"/>
    </row>
    <row r="155" spans="1:28" s="14" customFormat="1" x14ac:dyDescent="0.3">
      <c r="A155" s="11"/>
      <c r="B155" s="11" t="s">
        <v>4496</v>
      </c>
      <c r="C155" s="11" t="s">
        <v>3871</v>
      </c>
      <c r="D155" s="11" t="s">
        <v>556</v>
      </c>
      <c r="E155" s="3"/>
      <c r="F155" s="35"/>
      <c r="G155" s="35"/>
      <c r="H155" s="35"/>
      <c r="I155" s="4"/>
      <c r="J155" s="35"/>
      <c r="K155" s="4"/>
      <c r="L155" s="35"/>
      <c r="M155" s="4"/>
      <c r="N155" s="35"/>
      <c r="O155" s="4"/>
      <c r="P155" s="35"/>
      <c r="Q155" s="35"/>
      <c r="R155" s="35"/>
      <c r="S155" s="35"/>
      <c r="T155" s="35"/>
      <c r="U155" s="35"/>
      <c r="X155" s="25" t="s">
        <v>480</v>
      </c>
      <c r="Y155" s="25" t="s">
        <v>481</v>
      </c>
      <c r="Z155" s="25" t="s">
        <v>524</v>
      </c>
      <c r="AA155" s="25" t="s">
        <v>23</v>
      </c>
      <c r="AB155" s="25"/>
    </row>
    <row r="156" spans="1:28" s="14" customFormat="1" x14ac:dyDescent="0.3">
      <c r="A156" s="11"/>
      <c r="B156" s="11" t="s">
        <v>4497</v>
      </c>
      <c r="C156" s="11" t="s">
        <v>3877</v>
      </c>
      <c r="D156" s="11" t="s">
        <v>556</v>
      </c>
      <c r="E156" s="3"/>
      <c r="F156" s="35"/>
      <c r="G156" s="35"/>
      <c r="H156" s="35"/>
      <c r="I156" s="4"/>
      <c r="J156" s="35"/>
      <c r="K156" s="4"/>
      <c r="L156" s="35"/>
      <c r="M156" s="4"/>
      <c r="N156" s="35"/>
      <c r="O156" s="4"/>
      <c r="P156" s="35"/>
      <c r="Q156" s="35"/>
      <c r="R156" s="35"/>
      <c r="S156" s="35"/>
      <c r="T156" s="35"/>
      <c r="U156" s="35"/>
      <c r="X156" s="25" t="s">
        <v>186</v>
      </c>
      <c r="Y156" s="25" t="s">
        <v>187</v>
      </c>
      <c r="Z156" s="25" t="s">
        <v>3758</v>
      </c>
      <c r="AA156" s="25" t="s">
        <v>23</v>
      </c>
      <c r="AB156" s="25"/>
    </row>
    <row r="157" spans="1:28" s="14" customFormat="1" x14ac:dyDescent="0.3">
      <c r="A157" s="11"/>
      <c r="B157" s="11" t="s">
        <v>4498</v>
      </c>
      <c r="C157" s="11" t="s">
        <v>3882</v>
      </c>
      <c r="D157" s="11" t="s">
        <v>556</v>
      </c>
      <c r="E157" s="3"/>
      <c r="F157" s="35"/>
      <c r="G157" s="35"/>
      <c r="H157" s="35"/>
      <c r="I157" s="4"/>
      <c r="J157" s="35"/>
      <c r="K157" s="4"/>
      <c r="L157" s="35"/>
      <c r="M157" s="4"/>
      <c r="N157" s="35"/>
      <c r="O157" s="4"/>
      <c r="P157" s="35"/>
      <c r="Q157" s="35"/>
      <c r="R157" s="35"/>
      <c r="S157" s="35"/>
      <c r="T157" s="35"/>
      <c r="U157" s="35"/>
      <c r="X157" s="25" t="s">
        <v>188</v>
      </c>
      <c r="Y157" s="25" t="s">
        <v>189</v>
      </c>
      <c r="Z157" s="25" t="s">
        <v>524</v>
      </c>
      <c r="AA157" s="25" t="s">
        <v>89</v>
      </c>
      <c r="AB157" s="25"/>
    </row>
    <row r="158" spans="1:28" s="14" customFormat="1" x14ac:dyDescent="0.3">
      <c r="A158" s="11"/>
      <c r="B158" s="11" t="s">
        <v>4499</v>
      </c>
      <c r="C158" s="11" t="s">
        <v>3886</v>
      </c>
      <c r="D158" s="11" t="s">
        <v>556</v>
      </c>
      <c r="E158" s="3"/>
      <c r="F158" s="35"/>
      <c r="G158" s="35"/>
      <c r="H158" s="35"/>
      <c r="I158" s="4"/>
      <c r="J158" s="35"/>
      <c r="K158" s="4"/>
      <c r="L158" s="35"/>
      <c r="M158" s="4"/>
      <c r="N158" s="35"/>
      <c r="O158" s="4"/>
      <c r="P158" s="35"/>
      <c r="Q158" s="35"/>
      <c r="R158" s="35"/>
      <c r="S158" s="35"/>
      <c r="T158" s="35"/>
      <c r="U158" s="35"/>
      <c r="X158" s="25" t="s">
        <v>190</v>
      </c>
      <c r="Y158" s="25" t="s">
        <v>191</v>
      </c>
      <c r="Z158" s="25" t="s">
        <v>524</v>
      </c>
      <c r="AA158" s="25" t="s">
        <v>62</v>
      </c>
      <c r="AB158" s="25"/>
    </row>
    <row r="159" spans="1:28" s="14" customFormat="1" x14ac:dyDescent="0.3">
      <c r="A159" s="11"/>
      <c r="B159" s="11" t="s">
        <v>4500</v>
      </c>
      <c r="C159" s="11" t="s">
        <v>3891</v>
      </c>
      <c r="D159" s="11" t="s">
        <v>556</v>
      </c>
      <c r="E159" s="3"/>
      <c r="F159" s="35"/>
      <c r="G159" s="35"/>
      <c r="H159" s="35"/>
      <c r="I159" s="4"/>
      <c r="J159" s="35"/>
      <c r="K159" s="4"/>
      <c r="L159" s="35"/>
      <c r="M159" s="4"/>
      <c r="N159" s="35"/>
      <c r="O159" s="4"/>
      <c r="P159" s="35"/>
      <c r="Q159" s="35"/>
      <c r="R159" s="35"/>
      <c r="S159" s="35"/>
      <c r="T159" s="35"/>
      <c r="U159" s="35"/>
      <c r="X159" s="25" t="s">
        <v>192</v>
      </c>
      <c r="Y159" s="25" t="s">
        <v>193</v>
      </c>
      <c r="Z159" s="25" t="s">
        <v>3758</v>
      </c>
      <c r="AA159" s="25" t="s">
        <v>39</v>
      </c>
      <c r="AB159" s="25"/>
    </row>
    <row r="160" spans="1:28" s="14" customFormat="1" x14ac:dyDescent="0.3">
      <c r="A160" s="11"/>
      <c r="B160" s="11" t="s">
        <v>4501</v>
      </c>
      <c r="C160" s="11" t="s">
        <v>3896</v>
      </c>
      <c r="D160" s="11" t="s">
        <v>556</v>
      </c>
      <c r="E160" s="3"/>
      <c r="F160" s="35"/>
      <c r="G160" s="35"/>
      <c r="H160" s="35"/>
      <c r="I160" s="4"/>
      <c r="J160" s="35"/>
      <c r="K160" s="4"/>
      <c r="L160" s="35"/>
      <c r="M160" s="4"/>
      <c r="N160" s="35"/>
      <c r="O160" s="4"/>
      <c r="P160" s="35"/>
      <c r="Q160" s="35"/>
      <c r="R160" s="35"/>
      <c r="S160" s="35"/>
      <c r="T160" s="35"/>
      <c r="U160" s="35"/>
      <c r="X160" s="25" t="s">
        <v>194</v>
      </c>
      <c r="Y160" s="25" t="s">
        <v>195</v>
      </c>
      <c r="Z160" s="25" t="s">
        <v>3758</v>
      </c>
      <c r="AA160" s="25" t="s">
        <v>39</v>
      </c>
      <c r="AB160" s="25"/>
    </row>
    <row r="161" spans="1:28" s="14" customFormat="1" x14ac:dyDescent="0.3">
      <c r="A161" s="11"/>
      <c r="B161" s="11" t="s">
        <v>4502</v>
      </c>
      <c r="C161" s="11" t="s">
        <v>3900</v>
      </c>
      <c r="D161" s="11" t="s">
        <v>556</v>
      </c>
      <c r="E161" s="3"/>
      <c r="F161" s="35"/>
      <c r="G161" s="35"/>
      <c r="H161" s="35"/>
      <c r="I161" s="4"/>
      <c r="J161" s="35"/>
      <c r="K161" s="4"/>
      <c r="L161" s="35"/>
      <c r="M161" s="4"/>
      <c r="N161" s="35"/>
      <c r="O161" s="4"/>
      <c r="P161" s="35"/>
      <c r="Q161" s="35"/>
      <c r="R161" s="35"/>
      <c r="S161" s="35"/>
      <c r="T161" s="35"/>
      <c r="U161" s="35"/>
      <c r="X161" s="25" t="s">
        <v>196</v>
      </c>
      <c r="Y161" s="25" t="s">
        <v>197</v>
      </c>
      <c r="Z161" s="25" t="s">
        <v>524</v>
      </c>
      <c r="AA161" s="25" t="s">
        <v>62</v>
      </c>
      <c r="AB161" s="25"/>
    </row>
    <row r="162" spans="1:28" s="14" customFormat="1" x14ac:dyDescent="0.3">
      <c r="A162" s="11"/>
      <c r="B162" s="11" t="s">
        <v>4503</v>
      </c>
      <c r="C162" s="11" t="s">
        <v>3905</v>
      </c>
      <c r="D162" s="11" t="s">
        <v>556</v>
      </c>
      <c r="E162" s="3"/>
      <c r="F162" s="35"/>
      <c r="G162" s="35"/>
      <c r="H162" s="35"/>
      <c r="I162" s="4"/>
      <c r="J162" s="35"/>
      <c r="K162" s="4"/>
      <c r="L162" s="35"/>
      <c r="M162" s="4"/>
      <c r="N162" s="35"/>
      <c r="O162" s="4"/>
      <c r="P162" s="35"/>
      <c r="Q162" s="35"/>
      <c r="R162" s="35"/>
      <c r="S162" s="35"/>
      <c r="T162" s="35"/>
      <c r="U162" s="35"/>
      <c r="X162" s="25" t="s">
        <v>198</v>
      </c>
      <c r="Y162" s="25" t="s">
        <v>199</v>
      </c>
      <c r="Z162" s="25" t="s">
        <v>524</v>
      </c>
      <c r="AA162" s="25" t="s">
        <v>6</v>
      </c>
      <c r="AB162" s="25"/>
    </row>
    <row r="163" spans="1:28" s="14" customFormat="1" x14ac:dyDescent="0.3">
      <c r="A163" s="11"/>
      <c r="B163" s="11" t="s">
        <v>4504</v>
      </c>
      <c r="C163" s="11" t="s">
        <v>3916</v>
      </c>
      <c r="D163" s="11" t="s">
        <v>556</v>
      </c>
      <c r="E163" s="3"/>
      <c r="F163" s="35"/>
      <c r="G163" s="35"/>
      <c r="H163" s="35"/>
      <c r="I163" s="4"/>
      <c r="J163" s="35"/>
      <c r="K163" s="4"/>
      <c r="L163" s="35"/>
      <c r="M163" s="4"/>
      <c r="N163" s="35"/>
      <c r="O163" s="4"/>
      <c r="P163" s="35"/>
      <c r="Q163" s="35"/>
      <c r="R163" s="35"/>
      <c r="S163" s="35"/>
      <c r="T163" s="35"/>
      <c r="U163" s="35"/>
      <c r="X163" s="25" t="s">
        <v>200</v>
      </c>
      <c r="Y163" s="25" t="s">
        <v>201</v>
      </c>
      <c r="Z163" s="25" t="s">
        <v>524</v>
      </c>
      <c r="AA163" s="25" t="s">
        <v>16</v>
      </c>
      <c r="AB163" s="25"/>
    </row>
    <row r="164" spans="1:28" s="14" customFormat="1" x14ac:dyDescent="0.3">
      <c r="A164" s="11"/>
      <c r="B164" s="11" t="s">
        <v>4505</v>
      </c>
      <c r="C164" s="11" t="s">
        <v>3921</v>
      </c>
      <c r="D164" s="11" t="s">
        <v>556</v>
      </c>
      <c r="E164" s="3"/>
      <c r="F164" s="35"/>
      <c r="G164" s="35"/>
      <c r="H164" s="35"/>
      <c r="I164" s="4"/>
      <c r="J164" s="35"/>
      <c r="K164" s="4"/>
      <c r="L164" s="35"/>
      <c r="M164" s="4"/>
      <c r="N164" s="35"/>
      <c r="O164" s="4"/>
      <c r="P164" s="35"/>
      <c r="Q164" s="35"/>
      <c r="R164" s="35"/>
      <c r="S164" s="35"/>
      <c r="T164" s="35"/>
      <c r="U164" s="35"/>
      <c r="X164" s="25" t="s">
        <v>482</v>
      </c>
      <c r="Y164" s="25" t="s">
        <v>483</v>
      </c>
      <c r="Z164" s="25" t="s">
        <v>3758</v>
      </c>
      <c r="AA164" s="25" t="s">
        <v>23</v>
      </c>
      <c r="AB164" s="25"/>
    </row>
    <row r="165" spans="1:28" s="14" customFormat="1" ht="28.8" x14ac:dyDescent="0.3">
      <c r="A165" s="11"/>
      <c r="B165" s="11" t="s">
        <v>4506</v>
      </c>
      <c r="C165" s="11" t="s">
        <v>3927</v>
      </c>
      <c r="D165" s="11" t="s">
        <v>556</v>
      </c>
      <c r="E165" s="3"/>
      <c r="F165" s="35"/>
      <c r="G165" s="35"/>
      <c r="H165" s="35"/>
      <c r="I165" s="4"/>
      <c r="J165" s="35"/>
      <c r="K165" s="4"/>
      <c r="L165" s="35"/>
      <c r="M165" s="4"/>
      <c r="N165" s="35"/>
      <c r="O165" s="4"/>
      <c r="P165" s="35"/>
      <c r="Q165" s="35"/>
      <c r="R165" s="35"/>
      <c r="S165" s="35"/>
      <c r="T165" s="35"/>
      <c r="U165" s="35"/>
      <c r="X165" s="25" t="s">
        <v>202</v>
      </c>
      <c r="Y165" s="25" t="s">
        <v>203</v>
      </c>
      <c r="Z165" s="25" t="s">
        <v>524</v>
      </c>
      <c r="AA165" s="25" t="s">
        <v>23</v>
      </c>
      <c r="AB165" s="25"/>
    </row>
    <row r="166" spans="1:28" s="14" customFormat="1" x14ac:dyDescent="0.3">
      <c r="A166" s="11"/>
      <c r="B166" s="11" t="s">
        <v>4507</v>
      </c>
      <c r="C166" s="11" t="s">
        <v>3934</v>
      </c>
      <c r="D166" s="11" t="s">
        <v>556</v>
      </c>
      <c r="E166" s="3"/>
      <c r="F166" s="35"/>
      <c r="G166" s="35"/>
      <c r="H166" s="35"/>
      <c r="I166" s="4"/>
      <c r="J166" s="35"/>
      <c r="K166" s="4"/>
      <c r="L166" s="35"/>
      <c r="M166" s="4"/>
      <c r="N166" s="35"/>
      <c r="O166" s="4"/>
      <c r="P166" s="35"/>
      <c r="Q166" s="35"/>
      <c r="R166" s="35"/>
      <c r="S166" s="35"/>
      <c r="T166" s="35"/>
      <c r="U166" s="35"/>
      <c r="X166" s="25" t="s">
        <v>204</v>
      </c>
      <c r="Y166" s="25" t="s">
        <v>205</v>
      </c>
      <c r="Z166" s="25" t="s">
        <v>3758</v>
      </c>
      <c r="AA166" s="25" t="s">
        <v>62</v>
      </c>
      <c r="AB166" s="25"/>
    </row>
    <row r="167" spans="1:28" s="14" customFormat="1" x14ac:dyDescent="0.3">
      <c r="A167" s="11"/>
      <c r="B167" s="11" t="s">
        <v>4508</v>
      </c>
      <c r="C167" s="11" t="s">
        <v>3944</v>
      </c>
      <c r="D167" s="11" t="s">
        <v>556</v>
      </c>
      <c r="E167" s="3"/>
      <c r="F167" s="35"/>
      <c r="G167" s="35"/>
      <c r="H167" s="35"/>
      <c r="I167" s="4"/>
      <c r="J167" s="35"/>
      <c r="K167" s="4"/>
      <c r="L167" s="35"/>
      <c r="M167" s="4"/>
      <c r="N167" s="35"/>
      <c r="O167" s="4"/>
      <c r="P167" s="35"/>
      <c r="Q167" s="35"/>
      <c r="R167" s="35"/>
      <c r="S167" s="35"/>
      <c r="T167" s="35"/>
      <c r="U167" s="35"/>
      <c r="X167" s="25" t="s">
        <v>206</v>
      </c>
      <c r="Y167" s="25" t="s">
        <v>207</v>
      </c>
      <c r="Z167" s="25" t="s">
        <v>524</v>
      </c>
      <c r="AA167" s="25" t="s">
        <v>39</v>
      </c>
      <c r="AB167" s="25"/>
    </row>
    <row r="168" spans="1:28" s="14" customFormat="1" x14ac:dyDescent="0.3">
      <c r="A168" s="11"/>
      <c r="B168" s="11" t="s">
        <v>4509</v>
      </c>
      <c r="C168" s="11" t="s">
        <v>3949</v>
      </c>
      <c r="D168" s="11" t="s">
        <v>556</v>
      </c>
      <c r="E168" s="3"/>
      <c r="F168" s="35"/>
      <c r="G168" s="35"/>
      <c r="H168" s="35"/>
      <c r="I168" s="4"/>
      <c r="J168" s="35"/>
      <c r="K168" s="4"/>
      <c r="L168" s="35"/>
      <c r="M168" s="4"/>
      <c r="N168" s="35"/>
      <c r="O168" s="4"/>
      <c r="P168" s="35"/>
      <c r="Q168" s="35"/>
      <c r="R168" s="35"/>
      <c r="S168" s="35"/>
      <c r="T168" s="35"/>
      <c r="U168" s="35"/>
      <c r="X168" s="25" t="s">
        <v>208</v>
      </c>
      <c r="Y168" s="25" t="s">
        <v>209</v>
      </c>
      <c r="Z168" s="25" t="s">
        <v>524</v>
      </c>
      <c r="AA168" s="25" t="s">
        <v>11</v>
      </c>
      <c r="AB168" s="25"/>
    </row>
    <row r="169" spans="1:28" s="14" customFormat="1" x14ac:dyDescent="0.3">
      <c r="A169" s="11"/>
      <c r="B169" s="11" t="s">
        <v>4510</v>
      </c>
      <c r="C169" s="11" t="s">
        <v>3955</v>
      </c>
      <c r="D169" s="11" t="s">
        <v>556</v>
      </c>
      <c r="E169" s="3"/>
      <c r="F169" s="35"/>
      <c r="G169" s="35"/>
      <c r="H169" s="35"/>
      <c r="I169" s="4"/>
      <c r="J169" s="35"/>
      <c r="K169" s="4"/>
      <c r="L169" s="35"/>
      <c r="M169" s="4"/>
      <c r="N169" s="35"/>
      <c r="O169" s="4"/>
      <c r="P169" s="35"/>
      <c r="Q169" s="35"/>
      <c r="R169" s="35"/>
      <c r="S169" s="35"/>
      <c r="T169" s="35"/>
      <c r="U169" s="35"/>
      <c r="X169" s="25" t="s">
        <v>484</v>
      </c>
      <c r="Y169" s="25" t="s">
        <v>485</v>
      </c>
      <c r="Z169" s="25" t="s">
        <v>526</v>
      </c>
      <c r="AA169" s="25" t="s">
        <v>62</v>
      </c>
      <c r="AB169" s="25"/>
    </row>
    <row r="170" spans="1:28" s="14" customFormat="1" x14ac:dyDescent="0.3">
      <c r="A170" s="11"/>
      <c r="B170" s="11" t="s">
        <v>4511</v>
      </c>
      <c r="C170" s="11" t="s">
        <v>3961</v>
      </c>
      <c r="D170" s="11" t="s">
        <v>556</v>
      </c>
      <c r="E170" s="3"/>
      <c r="F170" s="35"/>
      <c r="G170" s="35"/>
      <c r="H170" s="35"/>
      <c r="I170" s="4"/>
      <c r="J170" s="35"/>
      <c r="K170" s="4"/>
      <c r="L170" s="35"/>
      <c r="M170" s="4"/>
      <c r="N170" s="35"/>
      <c r="O170" s="4"/>
      <c r="P170" s="35"/>
      <c r="Q170" s="35"/>
      <c r="R170" s="35"/>
      <c r="S170" s="35"/>
      <c r="T170" s="35"/>
      <c r="U170" s="35"/>
      <c r="X170" s="25" t="s">
        <v>210</v>
      </c>
      <c r="Y170" s="25" t="s">
        <v>211</v>
      </c>
      <c r="Z170" s="25" t="s">
        <v>524</v>
      </c>
      <c r="AA170" s="25" t="s">
        <v>62</v>
      </c>
      <c r="AB170" s="25"/>
    </row>
    <row r="171" spans="1:28" s="14" customFormat="1" x14ac:dyDescent="0.3">
      <c r="A171" s="11"/>
      <c r="B171" s="11" t="s">
        <v>4512</v>
      </c>
      <c r="C171" s="11" t="s">
        <v>3965</v>
      </c>
      <c r="D171" s="11" t="s">
        <v>556</v>
      </c>
      <c r="E171" s="3"/>
      <c r="F171" s="35"/>
      <c r="G171" s="35"/>
      <c r="H171" s="35"/>
      <c r="I171" s="4"/>
      <c r="J171" s="35"/>
      <c r="K171" s="4"/>
      <c r="L171" s="35"/>
      <c r="M171" s="4"/>
      <c r="N171" s="35"/>
      <c r="O171" s="4"/>
      <c r="P171" s="35"/>
      <c r="Q171" s="35"/>
      <c r="R171" s="35"/>
      <c r="S171" s="35"/>
      <c r="T171" s="35"/>
      <c r="U171" s="35"/>
      <c r="X171" s="25" t="s">
        <v>212</v>
      </c>
      <c r="Y171" s="25" t="s">
        <v>213</v>
      </c>
      <c r="Z171" s="25" t="s">
        <v>524</v>
      </c>
      <c r="AA171" s="25" t="s">
        <v>11</v>
      </c>
      <c r="AB171" s="25"/>
    </row>
    <row r="172" spans="1:28" s="14" customFormat="1" ht="28.8" x14ac:dyDescent="0.3">
      <c r="A172" s="11"/>
      <c r="B172" s="11" t="s">
        <v>4513</v>
      </c>
      <c r="C172" s="11" t="s">
        <v>3971</v>
      </c>
      <c r="D172" s="11" t="s">
        <v>556</v>
      </c>
      <c r="E172" s="3"/>
      <c r="F172" s="35"/>
      <c r="G172" s="35"/>
      <c r="H172" s="35"/>
      <c r="I172" s="4"/>
      <c r="J172" s="35"/>
      <c r="K172" s="4"/>
      <c r="L172" s="35"/>
      <c r="M172" s="4"/>
      <c r="N172" s="35"/>
      <c r="O172" s="4"/>
      <c r="P172" s="35"/>
      <c r="Q172" s="35"/>
      <c r="R172" s="35"/>
      <c r="S172" s="35"/>
      <c r="T172" s="35"/>
      <c r="U172" s="35"/>
      <c r="X172" s="25" t="s">
        <v>214</v>
      </c>
      <c r="Y172" s="25" t="s">
        <v>215</v>
      </c>
      <c r="Z172" s="25" t="s">
        <v>524</v>
      </c>
      <c r="AA172" s="25" t="s">
        <v>39</v>
      </c>
      <c r="AB172" s="25"/>
    </row>
    <row r="173" spans="1:28" s="14" customFormat="1" ht="28.8" x14ac:dyDescent="0.3">
      <c r="A173" s="11"/>
      <c r="B173" s="11" t="s">
        <v>4514</v>
      </c>
      <c r="C173" s="11" t="s">
        <v>3976</v>
      </c>
      <c r="D173" s="11" t="s">
        <v>556</v>
      </c>
      <c r="E173" s="3"/>
      <c r="F173" s="35"/>
      <c r="G173" s="35"/>
      <c r="H173" s="35"/>
      <c r="I173" s="4"/>
      <c r="J173" s="35"/>
      <c r="K173" s="4"/>
      <c r="L173" s="35"/>
      <c r="M173" s="4"/>
      <c r="N173" s="35"/>
      <c r="O173" s="4"/>
      <c r="P173" s="35"/>
      <c r="Q173" s="35"/>
      <c r="R173" s="35"/>
      <c r="S173" s="35"/>
      <c r="T173" s="35"/>
      <c r="U173" s="35"/>
      <c r="X173" s="25" t="s">
        <v>216</v>
      </c>
      <c r="Y173" s="25" t="s">
        <v>217</v>
      </c>
      <c r="Z173" s="25" t="s">
        <v>524</v>
      </c>
      <c r="AA173" s="25" t="s">
        <v>23</v>
      </c>
      <c r="AB173" s="25"/>
    </row>
    <row r="174" spans="1:28" s="14" customFormat="1" x14ac:dyDescent="0.3">
      <c r="A174" s="11"/>
      <c r="B174" s="11" t="s">
        <v>4516</v>
      </c>
      <c r="C174" s="11" t="s">
        <v>3985</v>
      </c>
      <c r="D174" s="11" t="s">
        <v>556</v>
      </c>
      <c r="E174" s="3"/>
      <c r="F174" s="35"/>
      <c r="G174" s="35"/>
      <c r="H174" s="35"/>
      <c r="I174" s="4"/>
      <c r="J174" s="35"/>
      <c r="K174" s="4"/>
      <c r="L174" s="35"/>
      <c r="M174" s="4"/>
      <c r="N174" s="35"/>
      <c r="O174" s="4"/>
      <c r="P174" s="35"/>
      <c r="Q174" s="35"/>
      <c r="R174" s="35"/>
      <c r="S174" s="35"/>
      <c r="T174" s="35"/>
      <c r="U174" s="35"/>
      <c r="X174" s="25" t="s">
        <v>218</v>
      </c>
      <c r="Y174" s="25" t="s">
        <v>219</v>
      </c>
      <c r="Z174" s="25" t="s">
        <v>524</v>
      </c>
      <c r="AA174" s="25" t="s">
        <v>62</v>
      </c>
      <c r="AB174" s="25"/>
    </row>
    <row r="175" spans="1:28" s="14" customFormat="1" x14ac:dyDescent="0.3">
      <c r="A175" s="11"/>
      <c r="B175" s="11" t="s">
        <v>4517</v>
      </c>
      <c r="C175" s="11" t="s">
        <v>3994</v>
      </c>
      <c r="D175" s="11" t="s">
        <v>556</v>
      </c>
      <c r="E175" s="3"/>
      <c r="F175" s="35"/>
      <c r="G175" s="35"/>
      <c r="H175" s="35"/>
      <c r="I175" s="4"/>
      <c r="J175" s="35"/>
      <c r="K175" s="4"/>
      <c r="L175" s="35"/>
      <c r="M175" s="4"/>
      <c r="N175" s="35"/>
      <c r="O175" s="4"/>
      <c r="P175" s="35"/>
      <c r="Q175" s="35"/>
      <c r="R175" s="35"/>
      <c r="S175" s="35"/>
      <c r="T175" s="35"/>
      <c r="U175" s="35"/>
      <c r="X175" s="25" t="s">
        <v>220</v>
      </c>
      <c r="Y175" s="25" t="s">
        <v>221</v>
      </c>
      <c r="Z175" s="25" t="s">
        <v>524</v>
      </c>
      <c r="AA175" s="25" t="s">
        <v>16</v>
      </c>
      <c r="AB175" s="25"/>
    </row>
    <row r="176" spans="1:28" s="14" customFormat="1" x14ac:dyDescent="0.3">
      <c r="A176" s="11"/>
      <c r="B176" s="11" t="s">
        <v>4518</v>
      </c>
      <c r="C176" s="11" t="s">
        <v>3999</v>
      </c>
      <c r="D176" s="11" t="s">
        <v>556</v>
      </c>
      <c r="E176" s="3"/>
      <c r="F176" s="35"/>
      <c r="G176" s="35"/>
      <c r="H176" s="35"/>
      <c r="I176" s="4"/>
      <c r="J176" s="35"/>
      <c r="K176" s="4"/>
      <c r="L176" s="35"/>
      <c r="M176" s="4"/>
      <c r="N176" s="35"/>
      <c r="O176" s="4"/>
      <c r="P176" s="35"/>
      <c r="Q176" s="35"/>
      <c r="R176" s="35"/>
      <c r="S176" s="35"/>
      <c r="T176" s="35"/>
      <c r="U176" s="35"/>
      <c r="X176" s="25" t="s">
        <v>222</v>
      </c>
      <c r="Y176" s="25" t="s">
        <v>223</v>
      </c>
      <c r="Z176" s="25" t="s">
        <v>3758</v>
      </c>
      <c r="AA176" s="25" t="s">
        <v>62</v>
      </c>
      <c r="AB176" s="25"/>
    </row>
    <row r="177" spans="1:28" s="41" customFormat="1" x14ac:dyDescent="0.3">
      <c r="A177" s="11"/>
      <c r="B177" s="11" t="s">
        <v>4519</v>
      </c>
      <c r="C177" s="11" t="s">
        <v>4004</v>
      </c>
      <c r="D177" s="11" t="s">
        <v>556</v>
      </c>
      <c r="E177" s="3"/>
      <c r="F177" s="35"/>
      <c r="G177" s="35"/>
      <c r="H177" s="35"/>
      <c r="I177" s="4"/>
      <c r="J177" s="35"/>
      <c r="K177" s="4"/>
      <c r="L177" s="35"/>
      <c r="M177" s="4"/>
      <c r="N177" s="35"/>
      <c r="O177" s="4"/>
      <c r="P177" s="35"/>
      <c r="Q177" s="35"/>
      <c r="R177" s="35"/>
      <c r="S177" s="35"/>
      <c r="T177" s="35"/>
      <c r="U177" s="35"/>
      <c r="X177" s="25" t="s">
        <v>224</v>
      </c>
      <c r="Y177" s="25" t="s">
        <v>225</v>
      </c>
      <c r="Z177" s="25" t="s">
        <v>524</v>
      </c>
      <c r="AA177" s="25" t="s">
        <v>26</v>
      </c>
      <c r="AB177" s="25"/>
    </row>
    <row r="178" spans="1:28" s="41" customFormat="1" x14ac:dyDescent="0.3">
      <c r="A178" s="11"/>
      <c r="B178" s="11" t="s">
        <v>4520</v>
      </c>
      <c r="C178" s="11" t="s">
        <v>4009</v>
      </c>
      <c r="D178" s="11" t="s">
        <v>556</v>
      </c>
      <c r="E178" s="3"/>
      <c r="F178" s="35"/>
      <c r="G178" s="35"/>
      <c r="H178" s="35"/>
      <c r="I178" s="4"/>
      <c r="J178" s="35"/>
      <c r="K178" s="4"/>
      <c r="L178" s="35"/>
      <c r="M178" s="4"/>
      <c r="N178" s="35"/>
      <c r="O178" s="4"/>
      <c r="P178" s="35"/>
      <c r="Q178" s="35"/>
      <c r="R178" s="35"/>
      <c r="S178" s="35"/>
      <c r="T178" s="35"/>
      <c r="U178" s="35"/>
      <c r="X178" s="25" t="s">
        <v>226</v>
      </c>
      <c r="Y178" s="25" t="s">
        <v>227</v>
      </c>
      <c r="Z178" s="25" t="s">
        <v>524</v>
      </c>
      <c r="AA178" s="25" t="s">
        <v>16</v>
      </c>
      <c r="AB178" s="25"/>
    </row>
    <row r="179" spans="1:28" s="41" customFormat="1" x14ac:dyDescent="0.3">
      <c r="A179" s="11"/>
      <c r="B179" s="11" t="s">
        <v>4521</v>
      </c>
      <c r="C179" s="11" t="s">
        <v>4014</v>
      </c>
      <c r="D179" s="11" t="s">
        <v>556</v>
      </c>
      <c r="E179" s="3"/>
      <c r="F179" s="35"/>
      <c r="G179" s="35"/>
      <c r="H179" s="35"/>
      <c r="I179" s="4"/>
      <c r="J179" s="35"/>
      <c r="K179" s="4"/>
      <c r="L179" s="35"/>
      <c r="M179" s="4"/>
      <c r="N179" s="35"/>
      <c r="O179" s="4"/>
      <c r="P179" s="35"/>
      <c r="Q179" s="35"/>
      <c r="R179" s="35"/>
      <c r="S179" s="35"/>
      <c r="T179" s="35"/>
      <c r="U179" s="35"/>
      <c r="X179" s="25" t="s">
        <v>228</v>
      </c>
      <c r="Y179" s="25" t="s">
        <v>229</v>
      </c>
      <c r="Z179" s="25" t="s">
        <v>3758</v>
      </c>
      <c r="AA179" s="25" t="s">
        <v>89</v>
      </c>
      <c r="AB179" s="25"/>
    </row>
    <row r="180" spans="1:28" s="41" customFormat="1" x14ac:dyDescent="0.3">
      <c r="A180" s="11"/>
      <c r="B180" s="11" t="s">
        <v>4522</v>
      </c>
      <c r="C180" s="11" t="s">
        <v>4023</v>
      </c>
      <c r="D180" s="11" t="s">
        <v>556</v>
      </c>
      <c r="E180" s="3"/>
      <c r="F180" s="35"/>
      <c r="G180" s="35"/>
      <c r="H180" s="35"/>
      <c r="I180" s="4"/>
      <c r="J180" s="35"/>
      <c r="K180" s="4"/>
      <c r="L180" s="35"/>
      <c r="M180" s="4"/>
      <c r="N180" s="35"/>
      <c r="O180" s="4"/>
      <c r="P180" s="35"/>
      <c r="Q180" s="35"/>
      <c r="R180" s="35"/>
      <c r="S180" s="35"/>
      <c r="T180" s="35"/>
      <c r="U180" s="35"/>
      <c r="X180" s="25" t="s">
        <v>230</v>
      </c>
      <c r="Y180" s="25" t="s">
        <v>231</v>
      </c>
      <c r="Z180" s="25" t="s">
        <v>3758</v>
      </c>
      <c r="AA180" s="25" t="s">
        <v>62</v>
      </c>
      <c r="AB180" s="25"/>
    </row>
    <row r="181" spans="1:28" s="41" customFormat="1" x14ac:dyDescent="0.3">
      <c r="A181" s="11"/>
      <c r="B181" s="11" t="s">
        <v>4523</v>
      </c>
      <c r="C181" s="11" t="s">
        <v>4033</v>
      </c>
      <c r="D181" s="11" t="s">
        <v>556</v>
      </c>
      <c r="E181" s="3"/>
      <c r="F181" s="35"/>
      <c r="G181" s="35"/>
      <c r="H181" s="35"/>
      <c r="I181" s="4"/>
      <c r="J181" s="35"/>
      <c r="K181" s="4"/>
      <c r="L181" s="35"/>
      <c r="M181" s="4"/>
      <c r="N181" s="35"/>
      <c r="O181" s="4"/>
      <c r="P181" s="35"/>
      <c r="Q181" s="35"/>
      <c r="R181" s="35"/>
      <c r="S181" s="35"/>
      <c r="T181" s="35"/>
      <c r="U181" s="35"/>
      <c r="X181" s="25" t="s">
        <v>232</v>
      </c>
      <c r="Y181" s="25" t="s">
        <v>233</v>
      </c>
      <c r="Z181" s="25" t="s">
        <v>524</v>
      </c>
      <c r="AA181" s="25" t="s">
        <v>16</v>
      </c>
      <c r="AB181" s="25"/>
    </row>
    <row r="182" spans="1:28" s="41" customFormat="1" x14ac:dyDescent="0.3">
      <c r="A182" s="11"/>
      <c r="B182" s="11" t="s">
        <v>4524</v>
      </c>
      <c r="C182" s="11" t="s">
        <v>4043</v>
      </c>
      <c r="D182" s="11" t="s">
        <v>556</v>
      </c>
      <c r="E182" s="3"/>
      <c r="F182" s="35"/>
      <c r="G182" s="35"/>
      <c r="H182" s="35"/>
      <c r="I182" s="4"/>
      <c r="J182" s="35"/>
      <c r="K182" s="4"/>
      <c r="L182" s="35"/>
      <c r="M182" s="4"/>
      <c r="N182" s="35"/>
      <c r="O182" s="4"/>
      <c r="P182" s="35"/>
      <c r="Q182" s="35"/>
      <c r="R182" s="35"/>
      <c r="S182" s="35"/>
      <c r="T182" s="35"/>
      <c r="U182" s="35"/>
      <c r="X182" s="25" t="s">
        <v>234</v>
      </c>
      <c r="Y182" s="25" t="s">
        <v>235</v>
      </c>
      <c r="Z182" s="25" t="s">
        <v>524</v>
      </c>
      <c r="AA182" s="25" t="s">
        <v>89</v>
      </c>
      <c r="AB182" s="25"/>
    </row>
    <row r="183" spans="1:28" s="41" customFormat="1" x14ac:dyDescent="0.3">
      <c r="A183" s="11"/>
      <c r="B183" s="11" t="s">
        <v>4525</v>
      </c>
      <c r="C183" s="11" t="s">
        <v>4048</v>
      </c>
      <c r="D183" s="11" t="s">
        <v>556</v>
      </c>
      <c r="E183" s="3"/>
      <c r="F183" s="35"/>
      <c r="G183" s="35"/>
      <c r="H183" s="35"/>
      <c r="I183" s="4"/>
      <c r="J183" s="35"/>
      <c r="K183" s="4"/>
      <c r="L183" s="35"/>
      <c r="M183" s="4"/>
      <c r="N183" s="35"/>
      <c r="O183" s="4"/>
      <c r="P183" s="35"/>
      <c r="Q183" s="35"/>
      <c r="R183" s="35"/>
      <c r="S183" s="35"/>
      <c r="T183" s="35"/>
      <c r="U183" s="35"/>
      <c r="X183" s="25" t="s">
        <v>236</v>
      </c>
      <c r="Y183" s="25" t="s">
        <v>237</v>
      </c>
      <c r="Z183" s="25" t="s">
        <v>524</v>
      </c>
      <c r="AA183" s="25" t="s">
        <v>11</v>
      </c>
      <c r="AB183" s="25"/>
    </row>
    <row r="184" spans="1:28" s="41" customFormat="1" x14ac:dyDescent="0.3">
      <c r="A184" s="11"/>
      <c r="B184" s="11" t="s">
        <v>4526</v>
      </c>
      <c r="C184" s="11" t="s">
        <v>4053</v>
      </c>
      <c r="D184" s="11" t="s">
        <v>556</v>
      </c>
      <c r="E184" s="3"/>
      <c r="F184" s="35"/>
      <c r="G184" s="35"/>
      <c r="H184" s="35"/>
      <c r="I184" s="4"/>
      <c r="J184" s="35"/>
      <c r="K184" s="4"/>
      <c r="L184" s="35"/>
      <c r="M184" s="4"/>
      <c r="N184" s="35"/>
      <c r="O184" s="4"/>
      <c r="P184" s="35"/>
      <c r="Q184" s="35"/>
      <c r="R184" s="35"/>
      <c r="S184" s="35"/>
      <c r="T184" s="35"/>
      <c r="U184" s="35"/>
      <c r="X184" s="25" t="s">
        <v>486</v>
      </c>
      <c r="Y184" s="25" t="s">
        <v>487</v>
      </c>
      <c r="Z184" s="25" t="s">
        <v>524</v>
      </c>
      <c r="AA184" s="25" t="s">
        <v>442</v>
      </c>
      <c r="AB184" s="25"/>
    </row>
    <row r="185" spans="1:28" s="41" customFormat="1" x14ac:dyDescent="0.3">
      <c r="A185" s="11"/>
      <c r="B185" s="11" t="s">
        <v>4527</v>
      </c>
      <c r="C185" s="11" t="s">
        <v>4057</v>
      </c>
      <c r="D185" s="11" t="s">
        <v>556</v>
      </c>
      <c r="E185" s="3"/>
      <c r="F185" s="35"/>
      <c r="G185" s="35"/>
      <c r="H185" s="35"/>
      <c r="I185" s="4"/>
      <c r="J185" s="35"/>
      <c r="K185" s="4"/>
      <c r="L185" s="35"/>
      <c r="M185" s="4"/>
      <c r="N185" s="35"/>
      <c r="O185" s="4"/>
      <c r="P185" s="35"/>
      <c r="Q185" s="35"/>
      <c r="R185" s="35"/>
      <c r="S185" s="35"/>
      <c r="T185" s="35"/>
      <c r="U185" s="35"/>
      <c r="X185" s="25" t="s">
        <v>238</v>
      </c>
      <c r="Y185" s="25" t="s">
        <v>239</v>
      </c>
      <c r="Z185" s="25" t="s">
        <v>524</v>
      </c>
      <c r="AA185" s="25" t="s">
        <v>16</v>
      </c>
      <c r="AB185" s="25"/>
    </row>
    <row r="186" spans="1:28" s="41" customFormat="1" x14ac:dyDescent="0.3">
      <c r="A186" s="11"/>
      <c r="B186" s="11" t="s">
        <v>4528</v>
      </c>
      <c r="C186" s="11" t="s">
        <v>4067</v>
      </c>
      <c r="D186" s="11" t="s">
        <v>556</v>
      </c>
      <c r="E186" s="3"/>
      <c r="F186" s="35"/>
      <c r="G186" s="35"/>
      <c r="H186" s="35"/>
      <c r="I186" s="4"/>
      <c r="J186" s="35"/>
      <c r="K186" s="4"/>
      <c r="L186" s="35"/>
      <c r="M186" s="4"/>
      <c r="N186" s="35"/>
      <c r="O186" s="4"/>
      <c r="P186" s="35"/>
      <c r="Q186" s="35"/>
      <c r="R186" s="35"/>
      <c r="S186" s="35"/>
      <c r="T186" s="35"/>
      <c r="U186" s="35"/>
      <c r="X186" s="25" t="s">
        <v>240</v>
      </c>
      <c r="Y186" s="25" t="s">
        <v>241</v>
      </c>
      <c r="Z186" s="25" t="s">
        <v>524</v>
      </c>
      <c r="AA186" s="25" t="s">
        <v>23</v>
      </c>
      <c r="AB186" s="25"/>
    </row>
    <row r="187" spans="1:28" s="41" customFormat="1" x14ac:dyDescent="0.3">
      <c r="A187" s="11"/>
      <c r="B187" s="11" t="s">
        <v>4529</v>
      </c>
      <c r="C187" s="11" t="s">
        <v>4077</v>
      </c>
      <c r="D187" s="11" t="s">
        <v>556</v>
      </c>
      <c r="E187" s="3"/>
      <c r="F187" s="35"/>
      <c r="G187" s="35"/>
      <c r="H187" s="35"/>
      <c r="I187" s="4"/>
      <c r="J187" s="35"/>
      <c r="K187" s="4"/>
      <c r="L187" s="35"/>
      <c r="M187" s="4"/>
      <c r="N187" s="35"/>
      <c r="O187" s="4"/>
      <c r="P187" s="35"/>
      <c r="Q187" s="35"/>
      <c r="R187" s="35"/>
      <c r="S187" s="35"/>
      <c r="T187" s="35"/>
      <c r="U187" s="35"/>
      <c r="X187" s="25" t="s">
        <v>242</v>
      </c>
      <c r="Y187" s="25" t="s">
        <v>243</v>
      </c>
      <c r="Z187" s="25" t="s">
        <v>3758</v>
      </c>
      <c r="AA187" s="25" t="s">
        <v>23</v>
      </c>
      <c r="AB187" s="25"/>
    </row>
    <row r="188" spans="1:28" s="41" customFormat="1" x14ac:dyDescent="0.3">
      <c r="A188" s="11"/>
      <c r="B188" s="11" t="s">
        <v>4530</v>
      </c>
      <c r="C188" s="11" t="s">
        <v>4087</v>
      </c>
      <c r="D188" s="11" t="s">
        <v>556</v>
      </c>
      <c r="E188" s="3"/>
      <c r="F188" s="35"/>
      <c r="G188" s="35"/>
      <c r="H188" s="35"/>
      <c r="I188" s="4"/>
      <c r="J188" s="35"/>
      <c r="K188" s="4"/>
      <c r="L188" s="35"/>
      <c r="M188" s="4"/>
      <c r="N188" s="35"/>
      <c r="O188" s="4"/>
      <c r="P188" s="35"/>
      <c r="Q188" s="35"/>
      <c r="R188" s="35"/>
      <c r="S188" s="35"/>
      <c r="T188" s="35"/>
      <c r="U188" s="35"/>
      <c r="X188" s="25" t="s">
        <v>244</v>
      </c>
      <c r="Y188" s="25" t="s">
        <v>245</v>
      </c>
      <c r="Z188" s="25" t="s">
        <v>3758</v>
      </c>
      <c r="AA188" s="25" t="s">
        <v>89</v>
      </c>
      <c r="AB188" s="25"/>
    </row>
    <row r="189" spans="1:28" s="41" customFormat="1" x14ac:dyDescent="0.3">
      <c r="A189" s="11"/>
      <c r="B189" s="11" t="s">
        <v>4534</v>
      </c>
      <c r="C189" s="11" t="s">
        <v>4134</v>
      </c>
      <c r="D189" s="11" t="s">
        <v>556</v>
      </c>
      <c r="E189" s="3"/>
      <c r="F189" s="35"/>
      <c r="G189" s="35"/>
      <c r="H189" s="35"/>
      <c r="I189" s="4"/>
      <c r="J189" s="35"/>
      <c r="K189" s="4"/>
      <c r="L189" s="35"/>
      <c r="M189" s="4"/>
      <c r="N189" s="35"/>
      <c r="O189" s="4"/>
      <c r="P189" s="35"/>
      <c r="Q189" s="35"/>
      <c r="R189" s="35"/>
      <c r="S189" s="35"/>
      <c r="T189" s="35"/>
      <c r="U189" s="35"/>
      <c r="X189" s="25" t="s">
        <v>246</v>
      </c>
      <c r="Y189" s="25" t="s">
        <v>247</v>
      </c>
      <c r="Z189" s="25" t="s">
        <v>524</v>
      </c>
      <c r="AA189" s="25" t="s">
        <v>62</v>
      </c>
      <c r="AB189" s="25"/>
    </row>
    <row r="190" spans="1:28" s="41" customFormat="1" x14ac:dyDescent="0.3">
      <c r="A190" s="11"/>
      <c r="B190" s="11" t="s">
        <v>4535</v>
      </c>
      <c r="C190" s="11" t="s">
        <v>4147</v>
      </c>
      <c r="D190" s="11" t="s">
        <v>556</v>
      </c>
      <c r="E190" s="3"/>
      <c r="F190" s="35"/>
      <c r="G190" s="35"/>
      <c r="H190" s="35"/>
      <c r="I190" s="4"/>
      <c r="J190" s="35"/>
      <c r="K190" s="4"/>
      <c r="L190" s="35"/>
      <c r="M190" s="4"/>
      <c r="N190" s="35"/>
      <c r="O190" s="4"/>
      <c r="P190" s="35"/>
      <c r="Q190" s="35"/>
      <c r="R190" s="35"/>
      <c r="S190" s="35"/>
      <c r="T190" s="35"/>
      <c r="U190" s="35"/>
      <c r="X190" s="25" t="s">
        <v>488</v>
      </c>
      <c r="Y190" s="25" t="s">
        <v>489</v>
      </c>
      <c r="Z190" s="25" t="s">
        <v>524</v>
      </c>
      <c r="AA190" s="25" t="s">
        <v>23</v>
      </c>
      <c r="AB190" s="25"/>
    </row>
    <row r="191" spans="1:28" s="41" customFormat="1" x14ac:dyDescent="0.3">
      <c r="A191" s="11"/>
      <c r="B191" s="11" t="s">
        <v>4536</v>
      </c>
      <c r="C191" s="11" t="s">
        <v>4159</v>
      </c>
      <c r="D191" s="11" t="s">
        <v>556</v>
      </c>
      <c r="E191" s="3"/>
      <c r="F191" s="35"/>
      <c r="G191" s="35"/>
      <c r="H191" s="35"/>
      <c r="I191" s="4"/>
      <c r="J191" s="35"/>
      <c r="K191" s="4"/>
      <c r="L191" s="35"/>
      <c r="M191" s="4"/>
      <c r="N191" s="35"/>
      <c r="O191" s="4"/>
      <c r="P191" s="35"/>
      <c r="Q191" s="35"/>
      <c r="R191" s="35"/>
      <c r="S191" s="35"/>
      <c r="T191" s="35"/>
      <c r="U191" s="35"/>
      <c r="X191" s="25" t="s">
        <v>248</v>
      </c>
      <c r="Y191" s="25" t="s">
        <v>249</v>
      </c>
      <c r="Z191" s="25" t="s">
        <v>525</v>
      </c>
      <c r="AA191" s="25" t="s">
        <v>23</v>
      </c>
      <c r="AB191" s="25"/>
    </row>
    <row r="192" spans="1:28" s="41" customFormat="1" x14ac:dyDescent="0.3">
      <c r="A192" s="11"/>
      <c r="B192" s="11" t="s">
        <v>4537</v>
      </c>
      <c r="C192" s="11" t="s">
        <v>4185</v>
      </c>
      <c r="D192" s="11" t="s">
        <v>556</v>
      </c>
      <c r="E192" s="3"/>
      <c r="F192" s="35"/>
      <c r="G192" s="35"/>
      <c r="H192" s="35"/>
      <c r="I192" s="4"/>
      <c r="J192" s="35"/>
      <c r="K192" s="4"/>
      <c r="L192" s="35"/>
      <c r="M192" s="4"/>
      <c r="N192" s="35"/>
      <c r="O192" s="4"/>
      <c r="P192" s="35"/>
      <c r="Q192" s="35"/>
      <c r="R192" s="35"/>
      <c r="S192" s="35"/>
      <c r="T192" s="35"/>
      <c r="U192" s="35"/>
      <c r="X192" s="25" t="s">
        <v>250</v>
      </c>
      <c r="Y192" s="25" t="s">
        <v>251</v>
      </c>
      <c r="Z192" s="25" t="s">
        <v>524</v>
      </c>
      <c r="AA192" s="25" t="s">
        <v>62</v>
      </c>
      <c r="AB192" s="25"/>
    </row>
    <row r="193" spans="1:28" s="41" customFormat="1" x14ac:dyDescent="0.3">
      <c r="A193" s="11"/>
      <c r="B193" s="11" t="s">
        <v>4538</v>
      </c>
      <c r="C193" s="11" t="s">
        <v>4190</v>
      </c>
      <c r="D193" s="11" t="s">
        <v>556</v>
      </c>
      <c r="E193" s="3"/>
      <c r="F193" s="35"/>
      <c r="G193" s="35"/>
      <c r="H193" s="35"/>
      <c r="I193" s="4"/>
      <c r="J193" s="35"/>
      <c r="K193" s="4"/>
      <c r="L193" s="35"/>
      <c r="M193" s="4"/>
      <c r="N193" s="35"/>
      <c r="O193" s="4"/>
      <c r="P193" s="35"/>
      <c r="Q193" s="35"/>
      <c r="R193" s="35"/>
      <c r="S193" s="35"/>
      <c r="T193" s="35"/>
      <c r="U193" s="35"/>
      <c r="X193" s="25" t="s">
        <v>252</v>
      </c>
      <c r="Y193" s="25" t="s">
        <v>253</v>
      </c>
      <c r="Z193" s="25" t="s">
        <v>524</v>
      </c>
      <c r="AA193" s="25" t="s">
        <v>39</v>
      </c>
      <c r="AB193" s="25"/>
    </row>
    <row r="194" spans="1:28" s="41" customFormat="1" x14ac:dyDescent="0.3">
      <c r="A194" s="11"/>
      <c r="B194" s="11" t="s">
        <v>4539</v>
      </c>
      <c r="C194" s="11" t="s">
        <v>4194</v>
      </c>
      <c r="D194" s="11" t="s">
        <v>556</v>
      </c>
      <c r="E194" s="3"/>
      <c r="F194" s="35"/>
      <c r="G194" s="35"/>
      <c r="H194" s="35"/>
      <c r="I194" s="4"/>
      <c r="J194" s="35"/>
      <c r="K194" s="4"/>
      <c r="L194" s="35"/>
      <c r="M194" s="4"/>
      <c r="N194" s="35"/>
      <c r="O194" s="4"/>
      <c r="P194" s="35"/>
      <c r="Q194" s="35"/>
      <c r="R194" s="35"/>
      <c r="S194" s="35"/>
      <c r="T194" s="35"/>
      <c r="U194" s="35"/>
      <c r="X194" s="25" t="s">
        <v>254</v>
      </c>
      <c r="Y194" s="25" t="s">
        <v>255</v>
      </c>
      <c r="Z194" s="25" t="s">
        <v>524</v>
      </c>
      <c r="AA194" s="25" t="s">
        <v>39</v>
      </c>
      <c r="AB194" s="25"/>
    </row>
    <row r="195" spans="1:28" s="41" customFormat="1" x14ac:dyDescent="0.3">
      <c r="A195" s="11"/>
      <c r="B195" s="11" t="s">
        <v>4587</v>
      </c>
      <c r="C195" s="11" t="s">
        <v>4200</v>
      </c>
      <c r="D195" s="11" t="s">
        <v>556</v>
      </c>
      <c r="E195" s="3"/>
      <c r="F195" s="35"/>
      <c r="G195" s="35"/>
      <c r="H195" s="35"/>
      <c r="I195" s="4"/>
      <c r="J195" s="35"/>
      <c r="K195" s="4"/>
      <c r="L195" s="35"/>
      <c r="M195" s="4"/>
      <c r="N195" s="35"/>
      <c r="O195" s="4"/>
      <c r="P195" s="35"/>
      <c r="Q195" s="35"/>
      <c r="R195" s="35"/>
      <c r="S195" s="35"/>
      <c r="T195" s="35"/>
      <c r="U195" s="35"/>
      <c r="X195" s="25" t="s">
        <v>256</v>
      </c>
      <c r="Y195" s="25" t="s">
        <v>257</v>
      </c>
      <c r="Z195" s="25" t="s">
        <v>524</v>
      </c>
      <c r="AA195" s="25" t="s">
        <v>26</v>
      </c>
      <c r="AB195" s="25"/>
    </row>
    <row r="196" spans="1:28" s="41" customFormat="1" x14ac:dyDescent="0.3">
      <c r="A196" s="11"/>
      <c r="B196" s="11" t="s">
        <v>4540</v>
      </c>
      <c r="C196" s="11" t="s">
        <v>4206</v>
      </c>
      <c r="D196" s="11" t="s">
        <v>556</v>
      </c>
      <c r="E196" s="3"/>
      <c r="F196" s="35"/>
      <c r="G196" s="35"/>
      <c r="H196" s="35"/>
      <c r="I196" s="4"/>
      <c r="J196" s="35"/>
      <c r="K196" s="4"/>
      <c r="L196" s="35"/>
      <c r="M196" s="4"/>
      <c r="N196" s="35"/>
      <c r="O196" s="4"/>
      <c r="P196" s="35"/>
      <c r="Q196" s="35"/>
      <c r="R196" s="35"/>
      <c r="S196" s="35"/>
      <c r="T196" s="35"/>
      <c r="U196" s="35"/>
      <c r="X196" s="25" t="s">
        <v>258</v>
      </c>
      <c r="Y196" s="25" t="s">
        <v>259</v>
      </c>
      <c r="Z196" s="25" t="s">
        <v>524</v>
      </c>
      <c r="AA196" s="25" t="s">
        <v>11</v>
      </c>
      <c r="AB196" s="25"/>
    </row>
    <row r="197" spans="1:28" s="41" customFormat="1" x14ac:dyDescent="0.3">
      <c r="A197" s="11"/>
      <c r="B197" s="11" t="s">
        <v>4541</v>
      </c>
      <c r="C197" s="11" t="s">
        <v>4220</v>
      </c>
      <c r="D197" s="11" t="s">
        <v>556</v>
      </c>
      <c r="E197" s="3"/>
      <c r="F197" s="35"/>
      <c r="G197" s="35"/>
      <c r="H197" s="35"/>
      <c r="I197" s="4"/>
      <c r="J197" s="35"/>
      <c r="K197" s="4"/>
      <c r="L197" s="35"/>
      <c r="M197" s="4"/>
      <c r="N197" s="35"/>
      <c r="O197" s="4"/>
      <c r="P197" s="35"/>
      <c r="Q197" s="35"/>
      <c r="R197" s="35"/>
      <c r="S197" s="35"/>
      <c r="T197" s="35"/>
      <c r="U197" s="35"/>
      <c r="X197" s="25" t="s">
        <v>490</v>
      </c>
      <c r="Y197" s="25" t="s">
        <v>491</v>
      </c>
      <c r="Z197" s="25" t="s">
        <v>524</v>
      </c>
      <c r="AA197" s="25" t="s">
        <v>442</v>
      </c>
      <c r="AB197" s="25"/>
    </row>
    <row r="198" spans="1:28" s="41" customFormat="1" x14ac:dyDescent="0.3">
      <c r="A198" s="11"/>
      <c r="B198" s="11" t="s">
        <v>4542</v>
      </c>
      <c r="C198" s="11" t="s">
        <v>4227</v>
      </c>
      <c r="D198" s="11" t="s">
        <v>556</v>
      </c>
      <c r="E198" s="3"/>
      <c r="F198" s="35"/>
      <c r="G198" s="35"/>
      <c r="H198" s="35"/>
      <c r="I198" s="4"/>
      <c r="J198" s="35"/>
      <c r="K198" s="4"/>
      <c r="L198" s="35"/>
      <c r="M198" s="4"/>
      <c r="N198" s="35"/>
      <c r="O198" s="4"/>
      <c r="P198" s="35"/>
      <c r="Q198" s="35"/>
      <c r="R198" s="35"/>
      <c r="S198" s="35"/>
      <c r="T198" s="35"/>
      <c r="U198" s="35"/>
      <c r="X198" s="25" t="s">
        <v>260</v>
      </c>
      <c r="Y198" s="25" t="s">
        <v>261</v>
      </c>
      <c r="Z198" s="25" t="s">
        <v>3758</v>
      </c>
      <c r="AA198" s="25" t="s">
        <v>11</v>
      </c>
      <c r="AB198" s="25"/>
    </row>
    <row r="199" spans="1:28" s="41" customFormat="1" x14ac:dyDescent="0.3">
      <c r="A199" s="11"/>
      <c r="B199" s="11" t="s">
        <v>4588</v>
      </c>
      <c r="C199" s="11" t="s">
        <v>4234</v>
      </c>
      <c r="D199" s="11" t="s">
        <v>556</v>
      </c>
      <c r="E199" s="3"/>
      <c r="F199" s="35"/>
      <c r="G199" s="35"/>
      <c r="H199" s="35"/>
      <c r="I199" s="4"/>
      <c r="J199" s="35"/>
      <c r="K199" s="4"/>
      <c r="L199" s="35"/>
      <c r="M199" s="4"/>
      <c r="N199" s="35"/>
      <c r="O199" s="4"/>
      <c r="P199" s="35"/>
      <c r="Q199" s="35"/>
      <c r="R199" s="35"/>
      <c r="S199" s="35"/>
      <c r="T199" s="35"/>
      <c r="U199" s="35"/>
      <c r="X199" s="25" t="s">
        <v>262</v>
      </c>
      <c r="Y199" s="25" t="s">
        <v>263</v>
      </c>
      <c r="Z199" s="25" t="s">
        <v>524</v>
      </c>
      <c r="AA199" s="25" t="s">
        <v>11</v>
      </c>
      <c r="AB199" s="25"/>
    </row>
    <row r="200" spans="1:28" s="41" customFormat="1" ht="28.8" x14ac:dyDescent="0.3">
      <c r="A200" s="11"/>
      <c r="B200" s="11" t="s">
        <v>4543</v>
      </c>
      <c r="C200" s="11" t="s">
        <v>4241</v>
      </c>
      <c r="D200" s="11" t="s">
        <v>556</v>
      </c>
      <c r="E200" s="3"/>
      <c r="F200" s="35"/>
      <c r="G200" s="35"/>
      <c r="H200" s="35"/>
      <c r="I200" s="4"/>
      <c r="J200" s="35"/>
      <c r="K200" s="4"/>
      <c r="L200" s="35"/>
      <c r="M200" s="4"/>
      <c r="N200" s="35"/>
      <c r="O200" s="4"/>
      <c r="P200" s="35"/>
      <c r="Q200" s="35"/>
      <c r="R200" s="35"/>
      <c r="S200" s="35"/>
      <c r="T200" s="35"/>
      <c r="U200" s="35"/>
      <c r="X200" s="25" t="s">
        <v>264</v>
      </c>
      <c r="Y200" s="25" t="s">
        <v>265</v>
      </c>
      <c r="Z200" s="25" t="s">
        <v>524</v>
      </c>
      <c r="AA200" s="25" t="s">
        <v>11</v>
      </c>
      <c r="AB200" s="25"/>
    </row>
    <row r="201" spans="1:28" s="41" customFormat="1" x14ac:dyDescent="0.3">
      <c r="A201" s="11"/>
      <c r="B201" s="11" t="s">
        <v>4544</v>
      </c>
      <c r="C201" s="11" t="s">
        <v>4246</v>
      </c>
      <c r="D201" s="11" t="s">
        <v>556</v>
      </c>
      <c r="E201" s="3"/>
      <c r="F201" s="35"/>
      <c r="G201" s="35"/>
      <c r="H201" s="35"/>
      <c r="I201" s="4"/>
      <c r="J201" s="35"/>
      <c r="K201" s="4"/>
      <c r="L201" s="35"/>
      <c r="M201" s="4"/>
      <c r="N201" s="35"/>
      <c r="O201" s="4"/>
      <c r="P201" s="35"/>
      <c r="Q201" s="35"/>
      <c r="R201" s="35"/>
      <c r="S201" s="35"/>
      <c r="T201" s="35"/>
      <c r="U201" s="35"/>
      <c r="X201" s="25" t="s">
        <v>266</v>
      </c>
      <c r="Y201" s="25" t="s">
        <v>267</v>
      </c>
      <c r="Z201" s="25" t="s">
        <v>524</v>
      </c>
      <c r="AA201" s="25" t="s">
        <v>62</v>
      </c>
      <c r="AB201" s="25"/>
    </row>
    <row r="202" spans="1:28" s="41" customFormat="1" x14ac:dyDescent="0.3">
      <c r="A202" s="11"/>
      <c r="B202" s="11" t="s">
        <v>4545</v>
      </c>
      <c r="C202" s="11" t="s">
        <v>4252</v>
      </c>
      <c r="D202" s="11" t="s">
        <v>556</v>
      </c>
      <c r="E202" s="3"/>
      <c r="F202" s="35"/>
      <c r="G202" s="35"/>
      <c r="H202" s="35"/>
      <c r="I202" s="4"/>
      <c r="J202" s="35"/>
      <c r="K202" s="4"/>
      <c r="L202" s="35"/>
      <c r="M202" s="4"/>
      <c r="N202" s="35"/>
      <c r="O202" s="4"/>
      <c r="P202" s="35"/>
      <c r="Q202" s="35"/>
      <c r="R202" s="35"/>
      <c r="S202" s="35"/>
      <c r="T202" s="35"/>
      <c r="U202" s="35"/>
      <c r="X202" s="25" t="s">
        <v>268</v>
      </c>
      <c r="Y202" s="25" t="s">
        <v>269</v>
      </c>
      <c r="Z202" s="25" t="s">
        <v>524</v>
      </c>
      <c r="AA202" s="25" t="s">
        <v>39</v>
      </c>
      <c r="AB202" s="25"/>
    </row>
    <row r="203" spans="1:28" s="41" customFormat="1" x14ac:dyDescent="0.3">
      <c r="A203" s="11"/>
      <c r="B203" s="11" t="s">
        <v>4546</v>
      </c>
      <c r="C203" s="11" t="s">
        <v>4257</v>
      </c>
      <c r="D203" s="11" t="s">
        <v>556</v>
      </c>
      <c r="E203" s="3"/>
      <c r="F203" s="35"/>
      <c r="G203" s="35"/>
      <c r="H203" s="35"/>
      <c r="I203" s="4"/>
      <c r="J203" s="35"/>
      <c r="K203" s="4"/>
      <c r="L203" s="35"/>
      <c r="M203" s="4"/>
      <c r="N203" s="35"/>
      <c r="O203" s="4"/>
      <c r="P203" s="35"/>
      <c r="Q203" s="35"/>
      <c r="R203" s="35"/>
      <c r="S203" s="35"/>
      <c r="T203" s="35"/>
      <c r="U203" s="35"/>
      <c r="X203" s="25" t="s">
        <v>270</v>
      </c>
      <c r="Y203" s="25" t="s">
        <v>271</v>
      </c>
      <c r="Z203" s="25" t="s">
        <v>524</v>
      </c>
      <c r="AA203" s="25" t="s">
        <v>6</v>
      </c>
      <c r="AB203" s="25"/>
    </row>
    <row r="204" spans="1:28" s="41" customFormat="1" x14ac:dyDescent="0.3">
      <c r="A204" s="11"/>
      <c r="B204" s="11" t="s">
        <v>4548</v>
      </c>
      <c r="C204" s="11" t="s">
        <v>4297</v>
      </c>
      <c r="D204" s="11" t="s">
        <v>556</v>
      </c>
      <c r="E204" s="3"/>
      <c r="F204" s="35"/>
      <c r="G204" s="35"/>
      <c r="H204" s="35"/>
      <c r="I204" s="4"/>
      <c r="J204" s="35"/>
      <c r="K204" s="4"/>
      <c r="L204" s="35"/>
      <c r="M204" s="4"/>
      <c r="N204" s="35"/>
      <c r="O204" s="4"/>
      <c r="P204" s="35"/>
      <c r="Q204" s="35"/>
      <c r="R204" s="35"/>
      <c r="S204" s="35"/>
      <c r="T204" s="35"/>
      <c r="U204" s="35"/>
      <c r="X204" s="25" t="s">
        <v>272</v>
      </c>
      <c r="Y204" s="25" t="s">
        <v>273</v>
      </c>
      <c r="Z204" s="25" t="s">
        <v>525</v>
      </c>
      <c r="AA204" s="25" t="s">
        <v>6</v>
      </c>
      <c r="AB204" s="25"/>
    </row>
    <row r="205" spans="1:28" s="41" customFormat="1" x14ac:dyDescent="0.3">
      <c r="A205" s="11"/>
      <c r="B205" s="11" t="s">
        <v>4549</v>
      </c>
      <c r="C205" s="11" t="s">
        <v>4315</v>
      </c>
      <c r="D205" s="11" t="s">
        <v>556</v>
      </c>
      <c r="E205" s="3"/>
      <c r="F205" s="35"/>
      <c r="G205" s="35"/>
      <c r="H205" s="35"/>
      <c r="I205" s="4"/>
      <c r="J205" s="35"/>
      <c r="K205" s="4"/>
      <c r="L205" s="35"/>
      <c r="M205" s="4"/>
      <c r="N205" s="35"/>
      <c r="O205" s="4"/>
      <c r="P205" s="35"/>
      <c r="Q205" s="35"/>
      <c r="R205" s="35"/>
      <c r="S205" s="35"/>
      <c r="T205" s="35"/>
      <c r="U205" s="35"/>
      <c r="X205" s="25" t="s">
        <v>274</v>
      </c>
      <c r="Y205" s="25" t="s">
        <v>275</v>
      </c>
      <c r="Z205" s="25" t="s">
        <v>524</v>
      </c>
      <c r="AA205" s="25" t="s">
        <v>16</v>
      </c>
      <c r="AB205" s="25"/>
    </row>
    <row r="206" spans="1:28" s="41" customFormat="1" x14ac:dyDescent="0.3">
      <c r="A206" s="11"/>
      <c r="B206" s="11" t="s">
        <v>4550</v>
      </c>
      <c r="C206" s="11" t="s">
        <v>4334</v>
      </c>
      <c r="D206" s="11" t="s">
        <v>556</v>
      </c>
      <c r="E206" s="3"/>
      <c r="F206" s="35"/>
      <c r="G206" s="35"/>
      <c r="H206" s="35"/>
      <c r="I206" s="4"/>
      <c r="J206" s="35"/>
      <c r="K206" s="4"/>
      <c r="L206" s="35"/>
      <c r="M206" s="4"/>
      <c r="N206" s="35"/>
      <c r="O206" s="4"/>
      <c r="P206" s="35"/>
      <c r="Q206" s="35"/>
      <c r="R206" s="35"/>
      <c r="S206" s="35"/>
      <c r="T206" s="35"/>
      <c r="U206" s="35"/>
      <c r="X206" s="25" t="s">
        <v>276</v>
      </c>
      <c r="Y206" s="25" t="s">
        <v>277</v>
      </c>
      <c r="Z206" s="25" t="s">
        <v>524</v>
      </c>
      <c r="AA206" s="25" t="s">
        <v>11</v>
      </c>
      <c r="AB206" s="25"/>
    </row>
    <row r="207" spans="1:28" s="41" customFormat="1" x14ac:dyDescent="0.3">
      <c r="A207" s="11"/>
      <c r="B207" s="11" t="s">
        <v>4551</v>
      </c>
      <c r="C207" s="11" t="s">
        <v>4342</v>
      </c>
      <c r="D207" s="11" t="s">
        <v>556</v>
      </c>
      <c r="E207" s="3"/>
      <c r="F207" s="35"/>
      <c r="G207" s="35"/>
      <c r="H207" s="35"/>
      <c r="I207" s="4"/>
      <c r="J207" s="35"/>
      <c r="K207" s="4"/>
      <c r="L207" s="35"/>
      <c r="M207" s="4"/>
      <c r="N207" s="35"/>
      <c r="O207" s="4"/>
      <c r="P207" s="35"/>
      <c r="Q207" s="35"/>
      <c r="R207" s="35"/>
      <c r="S207" s="35"/>
      <c r="T207" s="35"/>
      <c r="U207" s="35"/>
      <c r="X207" s="25" t="s">
        <v>278</v>
      </c>
      <c r="Y207" s="25" t="s">
        <v>279</v>
      </c>
      <c r="Z207" s="25" t="s">
        <v>526</v>
      </c>
      <c r="AA207" s="25" t="s">
        <v>16</v>
      </c>
      <c r="AB207" s="25"/>
    </row>
    <row r="208" spans="1:28" s="41" customFormat="1" x14ac:dyDescent="0.3">
      <c r="A208" s="11"/>
      <c r="B208" s="11" t="s">
        <v>4552</v>
      </c>
      <c r="C208" s="11" t="s">
        <v>4351</v>
      </c>
      <c r="D208" s="11" t="s">
        <v>556</v>
      </c>
      <c r="E208" s="3"/>
      <c r="F208" s="35"/>
      <c r="G208" s="35"/>
      <c r="H208" s="35"/>
      <c r="I208" s="4"/>
      <c r="J208" s="35"/>
      <c r="K208" s="4"/>
      <c r="L208" s="35"/>
      <c r="M208" s="4"/>
      <c r="N208" s="35"/>
      <c r="O208" s="4"/>
      <c r="P208" s="35"/>
      <c r="Q208" s="35"/>
      <c r="R208" s="35"/>
      <c r="S208" s="35"/>
      <c r="T208" s="35"/>
      <c r="U208" s="35"/>
      <c r="X208" s="25" t="s">
        <v>280</v>
      </c>
      <c r="Y208" s="25" t="s">
        <v>4592</v>
      </c>
      <c r="Z208" s="25" t="s">
        <v>524</v>
      </c>
      <c r="AA208" s="25" t="s">
        <v>23</v>
      </c>
      <c r="AB208" s="25"/>
    </row>
    <row r="209" spans="1:28" s="41" customFormat="1" x14ac:dyDescent="0.3">
      <c r="A209" s="11"/>
      <c r="B209" s="11" t="s">
        <v>4584</v>
      </c>
      <c r="C209" s="11" t="s">
        <v>4389</v>
      </c>
      <c r="D209" s="11" t="s">
        <v>556</v>
      </c>
      <c r="E209" s="3"/>
      <c r="F209" s="35"/>
      <c r="G209" s="35"/>
      <c r="H209" s="35"/>
      <c r="I209" s="4"/>
      <c r="J209" s="35"/>
      <c r="K209" s="4"/>
      <c r="L209" s="35"/>
      <c r="M209" s="4"/>
      <c r="N209" s="35"/>
      <c r="O209" s="4"/>
      <c r="P209" s="35"/>
      <c r="Q209" s="35"/>
      <c r="R209" s="35"/>
      <c r="S209" s="35"/>
      <c r="T209" s="35"/>
      <c r="U209" s="35"/>
      <c r="X209" s="25" t="s">
        <v>281</v>
      </c>
      <c r="Y209" s="25" t="s">
        <v>4593</v>
      </c>
      <c r="Z209" s="25" t="s">
        <v>3758</v>
      </c>
      <c r="AA209" s="25" t="s">
        <v>23</v>
      </c>
      <c r="AB209" s="25"/>
    </row>
    <row r="210" spans="1:28" s="41" customFormat="1" x14ac:dyDescent="0.3">
      <c r="A210" s="11"/>
      <c r="B210" s="11" t="s">
        <v>4998</v>
      </c>
      <c r="C210" s="11" t="s">
        <v>3040</v>
      </c>
      <c r="D210" s="11" t="s">
        <v>556</v>
      </c>
      <c r="E210" s="3"/>
      <c r="F210" s="35"/>
      <c r="G210" s="35"/>
      <c r="H210" s="35"/>
      <c r="I210" s="4"/>
      <c r="J210" s="35"/>
      <c r="K210" s="4"/>
      <c r="L210" s="35"/>
      <c r="M210" s="4"/>
      <c r="N210" s="35"/>
      <c r="O210" s="4"/>
      <c r="P210" s="35"/>
      <c r="Q210" s="35"/>
      <c r="R210" s="35"/>
      <c r="S210" s="35"/>
      <c r="T210" s="35"/>
      <c r="U210" s="35"/>
      <c r="X210" s="25" t="s">
        <v>282</v>
      </c>
      <c r="Y210" s="25" t="s">
        <v>283</v>
      </c>
      <c r="Z210" s="25" t="s">
        <v>3758</v>
      </c>
      <c r="AA210" s="25" t="s">
        <v>11</v>
      </c>
      <c r="AB210" s="25"/>
    </row>
    <row r="211" spans="1:28" s="41" customFormat="1" x14ac:dyDescent="0.3">
      <c r="A211" s="11"/>
      <c r="B211" s="11" t="s">
        <v>4999</v>
      </c>
      <c r="C211" s="11" t="s">
        <v>4975</v>
      </c>
      <c r="D211" s="11" t="s">
        <v>556</v>
      </c>
      <c r="E211" s="3"/>
      <c r="F211" s="35"/>
      <c r="G211" s="35"/>
      <c r="H211" s="35"/>
      <c r="I211" s="4"/>
      <c r="J211" s="35"/>
      <c r="K211" s="4"/>
      <c r="L211" s="35"/>
      <c r="M211" s="4"/>
      <c r="N211" s="35"/>
      <c r="O211" s="4"/>
      <c r="P211" s="35"/>
      <c r="Q211" s="35"/>
      <c r="R211" s="35"/>
      <c r="S211" s="35"/>
      <c r="T211" s="35"/>
      <c r="U211" s="35"/>
      <c r="X211" s="25" t="s">
        <v>284</v>
      </c>
      <c r="Y211" s="25" t="s">
        <v>285</v>
      </c>
      <c r="Z211" s="25" t="s">
        <v>525</v>
      </c>
      <c r="AA211" s="25" t="s">
        <v>39</v>
      </c>
      <c r="AB211" s="25"/>
    </row>
    <row r="212" spans="1:28" s="41" customFormat="1" x14ac:dyDescent="0.3">
      <c r="A212" s="11"/>
      <c r="B212" s="11" t="s">
        <v>5000</v>
      </c>
      <c r="C212" s="11" t="s">
        <v>4984</v>
      </c>
      <c r="D212" s="11" t="s">
        <v>556</v>
      </c>
      <c r="E212" s="3"/>
      <c r="F212" s="35"/>
      <c r="G212" s="35"/>
      <c r="H212" s="35"/>
      <c r="I212" s="4"/>
      <c r="J212" s="35"/>
      <c r="K212" s="4"/>
      <c r="L212" s="35"/>
      <c r="M212" s="4"/>
      <c r="N212" s="35"/>
      <c r="O212" s="4"/>
      <c r="P212" s="35"/>
      <c r="Q212" s="35"/>
      <c r="R212" s="35"/>
      <c r="S212" s="35"/>
      <c r="T212" s="35"/>
      <c r="U212" s="35"/>
      <c r="X212" s="25" t="s">
        <v>286</v>
      </c>
      <c r="Y212" s="25" t="s">
        <v>287</v>
      </c>
      <c r="Z212" s="25" t="s">
        <v>524</v>
      </c>
      <c r="AA212" s="25" t="s">
        <v>16</v>
      </c>
      <c r="AB212" s="25"/>
    </row>
    <row r="213" spans="1:28" s="41" customFormat="1" x14ac:dyDescent="0.3">
      <c r="A213" s="11"/>
      <c r="B213" s="11" t="s">
        <v>5001</v>
      </c>
      <c r="C213" s="11" t="s">
        <v>4991</v>
      </c>
      <c r="D213" s="11" t="s">
        <v>556</v>
      </c>
      <c r="E213" s="3"/>
      <c r="F213" s="35"/>
      <c r="G213" s="35"/>
      <c r="H213" s="35"/>
      <c r="I213" s="4"/>
      <c r="J213" s="35"/>
      <c r="K213" s="4"/>
      <c r="L213" s="35"/>
      <c r="M213" s="4"/>
      <c r="N213" s="35"/>
      <c r="O213" s="4"/>
      <c r="P213" s="35"/>
      <c r="Q213" s="35"/>
      <c r="R213" s="35"/>
      <c r="S213" s="35"/>
      <c r="T213" s="35"/>
      <c r="U213" s="35"/>
      <c r="X213" s="25" t="s">
        <v>288</v>
      </c>
      <c r="Y213" s="25" t="s">
        <v>289</v>
      </c>
      <c r="Z213" s="25" t="s">
        <v>524</v>
      </c>
      <c r="AA213" s="25" t="s">
        <v>16</v>
      </c>
      <c r="AB213" s="25"/>
    </row>
    <row r="214" spans="1:28" s="41" customFormat="1" ht="15.6" x14ac:dyDescent="0.3">
      <c r="A214" s="9"/>
      <c r="B214" s="9" t="s">
        <v>556</v>
      </c>
      <c r="C214" s="9" t="s">
        <v>4554</v>
      </c>
      <c r="D214" s="10" t="s">
        <v>556</v>
      </c>
      <c r="E214" s="10"/>
      <c r="F214" s="10"/>
      <c r="G214" s="10"/>
      <c r="H214" s="10"/>
      <c r="I214" s="10"/>
      <c r="J214" s="10"/>
      <c r="K214" s="10"/>
      <c r="L214" s="10"/>
      <c r="M214" s="10"/>
      <c r="N214" s="10"/>
      <c r="O214" s="10"/>
      <c r="P214" s="10"/>
      <c r="Q214" s="10"/>
      <c r="R214" s="10"/>
      <c r="S214" s="10"/>
      <c r="T214" s="10"/>
      <c r="U214" s="10"/>
      <c r="X214" s="25" t="s">
        <v>290</v>
      </c>
      <c r="Y214" s="25" t="s">
        <v>291</v>
      </c>
      <c r="Z214" s="25" t="s">
        <v>524</v>
      </c>
      <c r="AA214" s="25" t="s">
        <v>62</v>
      </c>
      <c r="AB214" s="25"/>
    </row>
    <row r="215" spans="1:28" s="41" customFormat="1" x14ac:dyDescent="0.3">
      <c r="A215" s="11"/>
      <c r="B215" s="11" t="s">
        <v>1065</v>
      </c>
      <c r="C215" s="11" t="s">
        <v>1066</v>
      </c>
      <c r="D215" s="11" t="s">
        <v>556</v>
      </c>
      <c r="E215" s="3"/>
      <c r="F215" s="35"/>
      <c r="G215" s="3"/>
      <c r="H215" s="35"/>
      <c r="I215" s="35" t="str">
        <f t="shared" ref="I215" si="26">IF(AND(ISNUMBER(I216),ISNUMBER(I217)), I216/I217, "")</f>
        <v/>
      </c>
      <c r="J215" s="35"/>
      <c r="K215" s="35" t="str">
        <f t="shared" ref="K215" si="27">IF(AND(ISNUMBER(K216),ISNUMBER(K217)), K216/K217, "")</f>
        <v/>
      </c>
      <c r="L215" s="35"/>
      <c r="M215" s="35" t="str">
        <f t="shared" ref="M215" si="28">IF(AND(ISNUMBER(M216),ISNUMBER(M217)), M216/M217, "")</f>
        <v/>
      </c>
      <c r="N215" s="3"/>
      <c r="O215" s="5" t="str">
        <f t="shared" ref="O215" si="29">IF(AND(ISNUMBER(O216),ISNUMBER(O217)), O216/O217, "")</f>
        <v/>
      </c>
      <c r="P215" s="12"/>
      <c r="Q215" s="12"/>
      <c r="R215" s="12"/>
      <c r="S215" s="12"/>
      <c r="T215" s="12"/>
      <c r="U215" s="12"/>
      <c r="X215" s="25" t="s">
        <v>292</v>
      </c>
      <c r="Y215" s="25" t="s">
        <v>293</v>
      </c>
      <c r="Z215" s="25" t="s">
        <v>524</v>
      </c>
      <c r="AA215" s="25" t="s">
        <v>11</v>
      </c>
      <c r="AB215" s="25"/>
    </row>
    <row r="216" spans="1:28" s="41" customFormat="1" x14ac:dyDescent="0.3">
      <c r="A216" s="13"/>
      <c r="B216" s="13" t="s">
        <v>1074</v>
      </c>
      <c r="C216" s="13" t="s">
        <v>1075</v>
      </c>
      <c r="D216" s="13" t="s">
        <v>556</v>
      </c>
      <c r="E216" s="35"/>
      <c r="F216" s="35"/>
      <c r="G216" s="35"/>
      <c r="H216" s="35"/>
      <c r="I216" s="35"/>
      <c r="J216" s="35"/>
      <c r="K216" s="35"/>
      <c r="L216" s="35"/>
      <c r="M216" s="35"/>
      <c r="N216" s="35"/>
      <c r="O216" s="4"/>
      <c r="P216" s="35"/>
      <c r="Q216" s="35"/>
      <c r="R216" s="35"/>
      <c r="S216" s="12"/>
      <c r="T216" s="12"/>
      <c r="U216" s="12"/>
      <c r="X216" s="25" t="s">
        <v>492</v>
      </c>
      <c r="Y216" s="25" t="s">
        <v>493</v>
      </c>
      <c r="Z216" s="25" t="s">
        <v>525</v>
      </c>
      <c r="AA216" s="25" t="s">
        <v>442</v>
      </c>
      <c r="AB216" s="25"/>
    </row>
    <row r="217" spans="1:28" s="41" customFormat="1" x14ac:dyDescent="0.3">
      <c r="A217" s="13"/>
      <c r="B217" s="13" t="s">
        <v>1078</v>
      </c>
      <c r="C217" s="13" t="s">
        <v>1079</v>
      </c>
      <c r="D217" s="13" t="s">
        <v>556</v>
      </c>
      <c r="E217" s="35"/>
      <c r="F217" s="35"/>
      <c r="G217" s="35"/>
      <c r="H217" s="35"/>
      <c r="I217" s="35"/>
      <c r="J217" s="35"/>
      <c r="K217" s="35"/>
      <c r="L217" s="35"/>
      <c r="M217" s="35"/>
      <c r="N217" s="35"/>
      <c r="O217" s="4"/>
      <c r="P217" s="35"/>
      <c r="Q217" s="35"/>
      <c r="R217" s="35"/>
      <c r="S217" s="12"/>
      <c r="T217" s="12"/>
      <c r="U217" s="12"/>
      <c r="X217" s="25" t="s">
        <v>294</v>
      </c>
      <c r="Y217" s="25" t="s">
        <v>295</v>
      </c>
      <c r="Z217" s="25" t="s">
        <v>524</v>
      </c>
      <c r="AA217" s="25" t="s">
        <v>62</v>
      </c>
      <c r="AB217" s="25"/>
    </row>
    <row r="218" spans="1:28" s="41" customFormat="1" x14ac:dyDescent="0.3">
      <c r="A218" s="11"/>
      <c r="B218" s="11" t="s">
        <v>1103</v>
      </c>
      <c r="C218" s="11" t="s">
        <v>1104</v>
      </c>
      <c r="D218" s="11" t="s">
        <v>556</v>
      </c>
      <c r="E218" s="3"/>
      <c r="F218" s="35"/>
      <c r="G218" s="3"/>
      <c r="H218" s="35"/>
      <c r="I218" s="35" t="str">
        <f t="shared" ref="I218" si="30">IF(AND(ISNUMBER(I219),ISNUMBER(I220)), I219/I220, "")</f>
        <v/>
      </c>
      <c r="J218" s="35"/>
      <c r="K218" s="35" t="str">
        <f t="shared" ref="K218" si="31">IF(AND(ISNUMBER(K219),ISNUMBER(K220)), K219/K220, "")</f>
        <v/>
      </c>
      <c r="L218" s="35"/>
      <c r="M218" s="35" t="str">
        <f t="shared" ref="M218" si="32">IF(AND(ISNUMBER(M219),ISNUMBER(M220)), M219/M220, "")</f>
        <v/>
      </c>
      <c r="N218" s="3"/>
      <c r="O218" s="5" t="str">
        <f t="shared" ref="O218" si="33">IF(AND(ISNUMBER(O219),ISNUMBER(O220)), O219/O220, "")</f>
        <v/>
      </c>
      <c r="P218" s="12"/>
      <c r="Q218" s="12"/>
      <c r="R218" s="12"/>
      <c r="S218" s="12"/>
      <c r="T218" s="12"/>
      <c r="U218" s="12"/>
      <c r="X218" s="25" t="s">
        <v>494</v>
      </c>
      <c r="Y218" s="25" t="s">
        <v>495</v>
      </c>
      <c r="Z218" s="25" t="s">
        <v>3758</v>
      </c>
      <c r="AA218" s="25" t="s">
        <v>442</v>
      </c>
      <c r="AB218" s="25"/>
    </row>
    <row r="219" spans="1:28" s="41" customFormat="1" x14ac:dyDescent="0.3">
      <c r="A219" s="13"/>
      <c r="B219" s="13" t="s">
        <v>1110</v>
      </c>
      <c r="C219" s="13" t="s">
        <v>1111</v>
      </c>
      <c r="D219" s="13" t="s">
        <v>556</v>
      </c>
      <c r="E219" s="35"/>
      <c r="F219" s="35"/>
      <c r="G219" s="35"/>
      <c r="H219" s="35"/>
      <c r="I219" s="35"/>
      <c r="J219" s="35"/>
      <c r="K219" s="35"/>
      <c r="L219" s="35"/>
      <c r="M219" s="35"/>
      <c r="N219" s="35"/>
      <c r="O219" s="4"/>
      <c r="P219" s="35"/>
      <c r="Q219" s="35"/>
      <c r="R219" s="35"/>
      <c r="S219" s="12"/>
      <c r="T219" s="12"/>
      <c r="U219" s="12"/>
      <c r="X219" s="25" t="s">
        <v>296</v>
      </c>
      <c r="Y219" s="25" t="s">
        <v>297</v>
      </c>
      <c r="Z219" s="25" t="s">
        <v>524</v>
      </c>
      <c r="AA219" s="25" t="s">
        <v>11</v>
      </c>
      <c r="AB219" s="25"/>
    </row>
    <row r="220" spans="1:28" s="41" customFormat="1" x14ac:dyDescent="0.3">
      <c r="A220" s="13"/>
      <c r="B220" s="13" t="s">
        <v>1115</v>
      </c>
      <c r="C220" s="13" t="s">
        <v>1116</v>
      </c>
      <c r="D220" s="13" t="s">
        <v>556</v>
      </c>
      <c r="E220" s="35"/>
      <c r="F220" s="35"/>
      <c r="G220" s="35"/>
      <c r="H220" s="35"/>
      <c r="I220" s="35"/>
      <c r="J220" s="35"/>
      <c r="K220" s="35"/>
      <c r="L220" s="35"/>
      <c r="M220" s="35"/>
      <c r="N220" s="35"/>
      <c r="O220" s="4"/>
      <c r="P220" s="35"/>
      <c r="Q220" s="35"/>
      <c r="R220" s="35"/>
      <c r="S220" s="12"/>
      <c r="T220" s="12"/>
      <c r="U220" s="12"/>
      <c r="X220" s="25" t="s">
        <v>298</v>
      </c>
      <c r="Y220" s="25" t="s">
        <v>299</v>
      </c>
      <c r="Z220" s="25" t="s">
        <v>524</v>
      </c>
      <c r="AA220" s="25" t="s">
        <v>11</v>
      </c>
      <c r="AB220" s="25"/>
    </row>
    <row r="221" spans="1:28" s="41" customFormat="1" x14ac:dyDescent="0.3">
      <c r="A221" s="13"/>
      <c r="B221" s="13" t="s">
        <v>1120</v>
      </c>
      <c r="C221" s="13" t="s">
        <v>1121</v>
      </c>
      <c r="D221" s="13" t="s">
        <v>556</v>
      </c>
      <c r="E221" s="35"/>
      <c r="F221" s="35"/>
      <c r="G221" s="35"/>
      <c r="H221" s="35"/>
      <c r="I221" s="35"/>
      <c r="J221" s="35"/>
      <c r="K221" s="35"/>
      <c r="L221" s="35"/>
      <c r="M221" s="35"/>
      <c r="N221" s="35"/>
      <c r="O221" s="4"/>
      <c r="P221" s="35"/>
      <c r="Q221" s="35"/>
      <c r="R221" s="35"/>
      <c r="S221" s="12"/>
      <c r="T221" s="12"/>
      <c r="U221" s="12"/>
      <c r="X221" s="25" t="s">
        <v>300</v>
      </c>
      <c r="Y221" s="25" t="s">
        <v>301</v>
      </c>
      <c r="Z221" s="25" t="s">
        <v>524</v>
      </c>
      <c r="AA221" s="25" t="s">
        <v>16</v>
      </c>
      <c r="AB221" s="25"/>
    </row>
    <row r="222" spans="1:28" s="41" customFormat="1" x14ac:dyDescent="0.3">
      <c r="A222" s="11"/>
      <c r="B222" s="11" t="s">
        <v>1696</v>
      </c>
      <c r="C222" s="11" t="s">
        <v>1697</v>
      </c>
      <c r="D222" s="11" t="s">
        <v>556</v>
      </c>
      <c r="E222" s="3"/>
      <c r="F222" s="35"/>
      <c r="G222" s="3"/>
      <c r="H222" s="35"/>
      <c r="I222" s="35" t="str">
        <f t="shared" ref="I222" si="34">IF(ISNUMBER(I223), I223, "")</f>
        <v/>
      </c>
      <c r="J222" s="35"/>
      <c r="K222" s="35" t="str">
        <f t="shared" ref="K222" si="35">IF(ISNUMBER(K223), K223, "")</f>
        <v/>
      </c>
      <c r="L222" s="35"/>
      <c r="M222" s="35" t="str">
        <f t="shared" ref="M222" si="36">IF(ISNUMBER(M223), M223, "")</f>
        <v/>
      </c>
      <c r="N222" s="3"/>
      <c r="O222" s="5" t="str">
        <f t="shared" ref="O222" si="37">IF(ISNUMBER(O223), O223, "")</f>
        <v/>
      </c>
      <c r="P222" s="12"/>
      <c r="Q222" s="12"/>
      <c r="R222" s="12"/>
      <c r="S222" s="12"/>
      <c r="T222" s="12"/>
      <c r="U222" s="12"/>
      <c r="X222" s="25" t="s">
        <v>302</v>
      </c>
      <c r="Y222" s="25" t="s">
        <v>303</v>
      </c>
      <c r="Z222" s="25" t="s">
        <v>524</v>
      </c>
      <c r="AA222" s="25" t="s">
        <v>16</v>
      </c>
      <c r="AB222" s="25"/>
    </row>
    <row r="223" spans="1:28" s="41" customFormat="1" x14ac:dyDescent="0.3">
      <c r="A223" s="13"/>
      <c r="B223" s="13" t="s">
        <v>1705</v>
      </c>
      <c r="C223" s="13" t="s">
        <v>1706</v>
      </c>
      <c r="D223" s="13" t="s">
        <v>556</v>
      </c>
      <c r="E223" s="35"/>
      <c r="F223" s="35"/>
      <c r="G223" s="35"/>
      <c r="H223" s="35"/>
      <c r="I223" s="35"/>
      <c r="J223" s="35"/>
      <c r="K223" s="35"/>
      <c r="L223" s="35"/>
      <c r="M223" s="35"/>
      <c r="N223" s="35"/>
      <c r="O223" s="4"/>
      <c r="P223" s="35"/>
      <c r="Q223" s="35"/>
      <c r="R223" s="35"/>
      <c r="S223" s="12"/>
      <c r="T223" s="12"/>
      <c r="U223" s="12"/>
      <c r="X223" s="25" t="s">
        <v>304</v>
      </c>
      <c r="Y223" s="25" t="s">
        <v>305</v>
      </c>
      <c r="Z223" s="25" t="s">
        <v>525</v>
      </c>
      <c r="AA223" s="25" t="s">
        <v>16</v>
      </c>
      <c r="AB223" s="25"/>
    </row>
    <row r="224" spans="1:28" s="41" customFormat="1" x14ac:dyDescent="0.3">
      <c r="A224" s="11"/>
      <c r="B224" s="11" t="s">
        <v>1806</v>
      </c>
      <c r="C224" s="11" t="s">
        <v>1807</v>
      </c>
      <c r="D224" s="11" t="s">
        <v>556</v>
      </c>
      <c r="E224" s="3"/>
      <c r="F224" s="35"/>
      <c r="G224" s="3"/>
      <c r="H224" s="35"/>
      <c r="I224" s="35" t="str">
        <f>IF(AND(ISNUMBER(I225),ISNUMBER(I226)), I225/I226, "")</f>
        <v/>
      </c>
      <c r="J224" s="35"/>
      <c r="K224" s="35" t="str">
        <f>IF(AND(ISNUMBER(K225),ISNUMBER(K226)), K225/K226, "")</f>
        <v/>
      </c>
      <c r="L224" s="35"/>
      <c r="M224" s="35" t="str">
        <f>IF(AND(ISNUMBER(M225),ISNUMBER(M226)), M225/M226, "")</f>
        <v/>
      </c>
      <c r="N224" s="3"/>
      <c r="O224" s="5" t="str">
        <f>IF(AND(ISNUMBER(O225),ISNUMBER(O226)), O225/O226, "")</f>
        <v/>
      </c>
      <c r="P224" s="12"/>
      <c r="Q224" s="12"/>
      <c r="R224" s="12"/>
      <c r="S224" s="12"/>
      <c r="T224" s="12"/>
      <c r="U224" s="12"/>
      <c r="X224" s="25" t="s">
        <v>306</v>
      </c>
      <c r="Y224" s="25" t="s">
        <v>307</v>
      </c>
      <c r="Z224" s="25" t="s">
        <v>524</v>
      </c>
      <c r="AA224" s="25" t="s">
        <v>11</v>
      </c>
      <c r="AB224" s="25"/>
    </row>
    <row r="225" spans="1:28" s="41" customFormat="1" x14ac:dyDescent="0.3">
      <c r="A225" s="13"/>
      <c r="B225" s="13" t="s">
        <v>1814</v>
      </c>
      <c r="C225" s="13" t="s">
        <v>1815</v>
      </c>
      <c r="D225" s="13" t="s">
        <v>556</v>
      </c>
      <c r="E225" s="35"/>
      <c r="F225" s="35"/>
      <c r="G225" s="35"/>
      <c r="H225" s="35"/>
      <c r="I225" s="35"/>
      <c r="J225" s="35"/>
      <c r="K225" s="35"/>
      <c r="L225" s="35"/>
      <c r="M225" s="35"/>
      <c r="N225" s="35"/>
      <c r="O225" s="4"/>
      <c r="P225" s="35"/>
      <c r="Q225" s="35"/>
      <c r="R225" s="35"/>
      <c r="S225" s="12"/>
      <c r="T225" s="12"/>
      <c r="U225" s="12"/>
      <c r="X225" s="25" t="s">
        <v>308</v>
      </c>
      <c r="Y225" s="25" t="s">
        <v>309</v>
      </c>
      <c r="Z225" s="25" t="s">
        <v>524</v>
      </c>
      <c r="AA225" s="25" t="s">
        <v>26</v>
      </c>
      <c r="AB225" s="25"/>
    </row>
    <row r="226" spans="1:28" s="41" customFormat="1" x14ac:dyDescent="0.3">
      <c r="A226" s="13"/>
      <c r="B226" s="13" t="s">
        <v>1819</v>
      </c>
      <c r="C226" s="13" t="s">
        <v>1820</v>
      </c>
      <c r="D226" s="13" t="s">
        <v>556</v>
      </c>
      <c r="E226" s="35"/>
      <c r="F226" s="35"/>
      <c r="G226" s="35"/>
      <c r="H226" s="35"/>
      <c r="I226" s="35"/>
      <c r="J226" s="35"/>
      <c r="K226" s="35"/>
      <c r="L226" s="35"/>
      <c r="M226" s="35"/>
      <c r="N226" s="35"/>
      <c r="O226" s="4"/>
      <c r="P226" s="35"/>
      <c r="Q226" s="35"/>
      <c r="R226" s="35"/>
      <c r="S226" s="12"/>
      <c r="T226" s="12"/>
      <c r="U226" s="12"/>
      <c r="X226" s="25" t="s">
        <v>310</v>
      </c>
      <c r="Y226" s="25" t="s">
        <v>311</v>
      </c>
      <c r="Z226" s="25" t="s">
        <v>525</v>
      </c>
      <c r="AA226" s="25" t="s">
        <v>26</v>
      </c>
      <c r="AB226" s="25"/>
    </row>
    <row r="227" spans="1:28" s="41" customFormat="1" x14ac:dyDescent="0.3">
      <c r="A227" s="11"/>
      <c r="B227" s="11" t="s">
        <v>2301</v>
      </c>
      <c r="C227" s="11" t="s">
        <v>2302</v>
      </c>
      <c r="D227" s="11" t="s">
        <v>556</v>
      </c>
      <c r="E227" s="3"/>
      <c r="F227" s="35"/>
      <c r="G227" s="3"/>
      <c r="H227" s="35"/>
      <c r="I227" s="35" t="str">
        <f>IF(AND(ISNUMBER(I228),ISNUMBER(I229)), I228/(I228+I229), "")</f>
        <v/>
      </c>
      <c r="J227" s="35"/>
      <c r="K227" s="35" t="str">
        <f>IF(AND(ISNUMBER(K228),ISNUMBER(K229)), K228/(K228+K229), "")</f>
        <v/>
      </c>
      <c r="L227" s="35"/>
      <c r="M227" s="35" t="str">
        <f>IF(AND(ISNUMBER(M228),ISNUMBER(M229)), M228/(M228+M229), "")</f>
        <v/>
      </c>
      <c r="N227" s="3"/>
      <c r="O227" s="5" t="str">
        <f>IF(AND(ISNUMBER(O228),ISNUMBER(O229)), O228/(O228+O229), "")</f>
        <v/>
      </c>
      <c r="P227" s="12"/>
      <c r="Q227" s="12"/>
      <c r="R227" s="12"/>
      <c r="S227" s="12"/>
      <c r="T227" s="12"/>
      <c r="U227" s="12"/>
      <c r="X227" s="25" t="s">
        <v>312</v>
      </c>
      <c r="Y227" s="25" t="s">
        <v>313</v>
      </c>
      <c r="Z227" s="25" t="s">
        <v>524</v>
      </c>
      <c r="AA227" s="25" t="s">
        <v>26</v>
      </c>
      <c r="AB227" s="25"/>
    </row>
    <row r="228" spans="1:28" s="41" customFormat="1" x14ac:dyDescent="0.3">
      <c r="A228" s="13"/>
      <c r="B228" s="13" t="s">
        <v>2308</v>
      </c>
      <c r="C228" s="13" t="s">
        <v>2309</v>
      </c>
      <c r="D228" s="13" t="s">
        <v>556</v>
      </c>
      <c r="E228" s="35"/>
      <c r="F228" s="35"/>
      <c r="G228" s="35"/>
      <c r="H228" s="35"/>
      <c r="I228" s="35"/>
      <c r="J228" s="35"/>
      <c r="K228" s="35"/>
      <c r="L228" s="35"/>
      <c r="M228" s="35"/>
      <c r="N228" s="35"/>
      <c r="O228" s="4"/>
      <c r="P228" s="35"/>
      <c r="Q228" s="35"/>
      <c r="R228" s="35"/>
      <c r="S228" s="12"/>
      <c r="T228" s="12"/>
      <c r="U228" s="12"/>
      <c r="X228" s="25" t="s">
        <v>314</v>
      </c>
      <c r="Y228" s="25" t="s">
        <v>315</v>
      </c>
      <c r="Z228" s="25" t="s">
        <v>524</v>
      </c>
      <c r="AA228" s="25" t="s">
        <v>6</v>
      </c>
      <c r="AB228" s="25"/>
    </row>
    <row r="229" spans="1:28" s="41" customFormat="1" x14ac:dyDescent="0.3">
      <c r="A229" s="13"/>
      <c r="B229" s="13" t="s">
        <v>2313</v>
      </c>
      <c r="C229" s="13" t="s">
        <v>2314</v>
      </c>
      <c r="D229" s="13" t="s">
        <v>556</v>
      </c>
      <c r="E229" s="35"/>
      <c r="F229" s="35"/>
      <c r="G229" s="35"/>
      <c r="H229" s="35"/>
      <c r="I229" s="35"/>
      <c r="J229" s="35"/>
      <c r="K229" s="35"/>
      <c r="L229" s="35"/>
      <c r="M229" s="35"/>
      <c r="N229" s="35"/>
      <c r="O229" s="4"/>
      <c r="P229" s="35"/>
      <c r="Q229" s="35"/>
      <c r="R229" s="35"/>
      <c r="S229" s="12"/>
      <c r="T229" s="12"/>
      <c r="U229" s="12"/>
      <c r="X229" s="25" t="s">
        <v>316</v>
      </c>
      <c r="Y229" s="25" t="s">
        <v>317</v>
      </c>
      <c r="Z229" s="25" t="s">
        <v>524</v>
      </c>
      <c r="AA229" s="25" t="s">
        <v>62</v>
      </c>
      <c r="AB229" s="25"/>
    </row>
    <row r="230" spans="1:28" s="41" customFormat="1" x14ac:dyDescent="0.3">
      <c r="A230" s="11"/>
      <c r="B230" s="11" t="s">
        <v>2936</v>
      </c>
      <c r="C230" s="11" t="s">
        <v>2937</v>
      </c>
      <c r="D230" s="11" t="s">
        <v>556</v>
      </c>
      <c r="E230" s="3"/>
      <c r="F230" s="35"/>
      <c r="G230" s="3"/>
      <c r="H230" s="35"/>
      <c r="I230" s="35" t="str">
        <f>IF(AND(ISNUMBER(I231),ISNUMBER(I232)), I231/I232, "")</f>
        <v/>
      </c>
      <c r="J230" s="35"/>
      <c r="K230" s="35" t="str">
        <f>IF(AND(ISNUMBER(K231),ISNUMBER(K232)), K231/K232, "")</f>
        <v/>
      </c>
      <c r="L230" s="35"/>
      <c r="M230" s="35" t="str">
        <f>IF(AND(ISNUMBER(M231),ISNUMBER(M232)), M231/M232, "")</f>
        <v/>
      </c>
      <c r="N230" s="3"/>
      <c r="O230" s="5" t="str">
        <f>IF(AND(ISNUMBER(O231),ISNUMBER(O232)), O231/O232, "")</f>
        <v/>
      </c>
      <c r="P230" s="12"/>
      <c r="Q230" s="12"/>
      <c r="R230" s="12"/>
      <c r="S230" s="12"/>
      <c r="T230" s="12"/>
      <c r="U230" s="12"/>
      <c r="X230" s="25" t="s">
        <v>318</v>
      </c>
      <c r="Y230" s="25" t="s">
        <v>319</v>
      </c>
      <c r="Z230" s="25" t="s">
        <v>525</v>
      </c>
      <c r="AA230" s="25" t="s">
        <v>6</v>
      </c>
      <c r="AB230" s="25"/>
    </row>
    <row r="231" spans="1:28" s="41" customFormat="1" x14ac:dyDescent="0.3">
      <c r="A231" s="13"/>
      <c r="B231" s="13" t="s">
        <v>2943</v>
      </c>
      <c r="C231" s="13" t="s">
        <v>2944</v>
      </c>
      <c r="D231" s="13" t="s">
        <v>556</v>
      </c>
      <c r="E231" s="35"/>
      <c r="F231" s="35"/>
      <c r="G231" s="35"/>
      <c r="H231" s="35"/>
      <c r="I231" s="35"/>
      <c r="J231" s="35"/>
      <c r="K231" s="35"/>
      <c r="L231" s="35"/>
      <c r="M231" s="35"/>
      <c r="N231" s="35"/>
      <c r="O231" s="4"/>
      <c r="P231" s="35"/>
      <c r="Q231" s="35"/>
      <c r="R231" s="35"/>
      <c r="S231" s="12"/>
      <c r="T231" s="12"/>
      <c r="U231" s="12"/>
      <c r="X231" s="25" t="s">
        <v>496</v>
      </c>
      <c r="Y231" s="25" t="s">
        <v>497</v>
      </c>
      <c r="Z231" s="25" t="s">
        <v>3758</v>
      </c>
      <c r="AA231" s="25" t="s">
        <v>23</v>
      </c>
      <c r="AB231" s="25"/>
    </row>
    <row r="232" spans="1:28" s="41" customFormat="1" x14ac:dyDescent="0.3">
      <c r="A232" s="13"/>
      <c r="B232" s="13" t="s">
        <v>2948</v>
      </c>
      <c r="C232" s="13" t="s">
        <v>2949</v>
      </c>
      <c r="D232" s="13" t="s">
        <v>556</v>
      </c>
      <c r="E232" s="35"/>
      <c r="F232" s="35"/>
      <c r="G232" s="35"/>
      <c r="H232" s="35"/>
      <c r="I232" s="35"/>
      <c r="J232" s="35"/>
      <c r="K232" s="35"/>
      <c r="L232" s="35"/>
      <c r="M232" s="35"/>
      <c r="N232" s="35"/>
      <c r="O232" s="4"/>
      <c r="P232" s="35"/>
      <c r="Q232" s="35"/>
      <c r="R232" s="35"/>
      <c r="S232" s="12"/>
      <c r="T232" s="12"/>
      <c r="U232" s="12"/>
      <c r="X232" s="25" t="s">
        <v>320</v>
      </c>
      <c r="Y232" s="25" t="s">
        <v>321</v>
      </c>
      <c r="Z232" s="25" t="s">
        <v>524</v>
      </c>
      <c r="AA232" s="25" t="s">
        <v>16</v>
      </c>
      <c r="AB232" s="25"/>
    </row>
    <row r="233" spans="1:28" s="41" customFormat="1" x14ac:dyDescent="0.3">
      <c r="A233" s="11"/>
      <c r="B233" s="11" t="s">
        <v>3196</v>
      </c>
      <c r="C233" s="11" t="s">
        <v>3197</v>
      </c>
      <c r="D233" s="11" t="s">
        <v>556</v>
      </c>
      <c r="E233" s="3"/>
      <c r="F233" s="35"/>
      <c r="G233" s="3"/>
      <c r="H233" s="35"/>
      <c r="I233" s="35" t="str">
        <f>IF(AND(ISNUMBER(I234),ISNUMBER(I235),ISNUMBER(I236),ISNUMBER(I237),ISNUMBER(I238),ISNUMBER(I239),ISNUMBER(I240),ISNUMBER(I241)), I234+I235-I236-I237-I238-I239-I240-I241, "")</f>
        <v/>
      </c>
      <c r="J233" s="35"/>
      <c r="K233" s="35" t="str">
        <f>IF(AND(ISNUMBER(K234),ISNUMBER(K235),ISNUMBER(K236),ISNUMBER(K237),ISNUMBER(K238),ISNUMBER(K239),ISNUMBER(K240),ISNUMBER(K241)), K234+K235-K236-K237-K238-K239-K240-K241, "")</f>
        <v/>
      </c>
      <c r="L233" s="35"/>
      <c r="M233" s="35" t="str">
        <f>IF(AND(ISNUMBER(M234),ISNUMBER(M235),ISNUMBER(M236),ISNUMBER(M237),ISNUMBER(M238),ISNUMBER(M239),ISNUMBER(M240),ISNUMBER(M241)), M234+M235-M236-M237-M238-M239-M240-M241, "")</f>
        <v/>
      </c>
      <c r="N233" s="3"/>
      <c r="O233" s="5" t="str">
        <f>IF(AND(ISNUMBER(O234),ISNUMBER(O235),ISNUMBER(O236),ISNUMBER(O237),ISNUMBER(O238),ISNUMBER(O239),ISNUMBER(O240),ISNUMBER(O241)), O234+O235-O236-O237-O238-O239-O240-O241, "")</f>
        <v/>
      </c>
      <c r="P233" s="12"/>
      <c r="Q233" s="12"/>
      <c r="R233" s="12"/>
      <c r="S233" s="12"/>
      <c r="T233" s="12"/>
      <c r="U233" s="12"/>
      <c r="X233" s="25" t="s">
        <v>322</v>
      </c>
      <c r="Y233" s="25" t="s">
        <v>323</v>
      </c>
      <c r="Z233" s="25" t="s">
        <v>524</v>
      </c>
      <c r="AA233" s="25" t="s">
        <v>26</v>
      </c>
      <c r="AB233" s="25"/>
    </row>
    <row r="234" spans="1:28" s="41" customFormat="1" x14ac:dyDescent="0.3">
      <c r="A234" s="13"/>
      <c r="B234" s="13" t="s">
        <v>3202</v>
      </c>
      <c r="C234" s="13" t="s">
        <v>3203</v>
      </c>
      <c r="D234" s="13" t="s">
        <v>556</v>
      </c>
      <c r="E234" s="35"/>
      <c r="F234" s="35"/>
      <c r="G234" s="35"/>
      <c r="H234" s="35"/>
      <c r="I234" s="35"/>
      <c r="J234" s="35"/>
      <c r="K234" s="35"/>
      <c r="L234" s="35"/>
      <c r="M234" s="35"/>
      <c r="N234" s="35"/>
      <c r="O234" s="4"/>
      <c r="P234" s="35"/>
      <c r="Q234" s="35"/>
      <c r="R234" s="35"/>
      <c r="S234" s="12"/>
      <c r="T234" s="12"/>
      <c r="U234" s="12"/>
      <c r="X234" s="25" t="s">
        <v>324</v>
      </c>
      <c r="Y234" s="25" t="s">
        <v>325</v>
      </c>
      <c r="Z234" s="25" t="s">
        <v>524</v>
      </c>
      <c r="AA234" s="25" t="s">
        <v>39</v>
      </c>
      <c r="AB234" s="25"/>
    </row>
    <row r="235" spans="1:28" s="41" customFormat="1" x14ac:dyDescent="0.3">
      <c r="A235" s="13"/>
      <c r="B235" s="13" t="s">
        <v>3205</v>
      </c>
      <c r="C235" s="13" t="s">
        <v>3206</v>
      </c>
      <c r="D235" s="13" t="s">
        <v>556</v>
      </c>
      <c r="E235" s="35"/>
      <c r="F235" s="35"/>
      <c r="G235" s="35"/>
      <c r="H235" s="35"/>
      <c r="I235" s="35"/>
      <c r="J235" s="35"/>
      <c r="K235" s="35"/>
      <c r="L235" s="35"/>
      <c r="M235" s="35"/>
      <c r="N235" s="35"/>
      <c r="O235" s="4"/>
      <c r="P235" s="35"/>
      <c r="Q235" s="35"/>
      <c r="R235" s="35"/>
      <c r="S235" s="12"/>
      <c r="T235" s="12"/>
      <c r="U235" s="12"/>
      <c r="X235" s="25" t="s">
        <v>326</v>
      </c>
      <c r="Y235" s="25" t="s">
        <v>327</v>
      </c>
      <c r="Z235" s="25" t="s">
        <v>3758</v>
      </c>
      <c r="AA235" s="25" t="s">
        <v>89</v>
      </c>
      <c r="AB235" s="25"/>
    </row>
    <row r="236" spans="1:28" s="41" customFormat="1" x14ac:dyDescent="0.3">
      <c r="A236" s="13"/>
      <c r="B236" s="13" t="s">
        <v>3208</v>
      </c>
      <c r="C236" s="13" t="s">
        <v>3209</v>
      </c>
      <c r="D236" s="13" t="s">
        <v>556</v>
      </c>
      <c r="E236" s="35"/>
      <c r="F236" s="35"/>
      <c r="G236" s="35"/>
      <c r="H236" s="35"/>
      <c r="I236" s="35"/>
      <c r="J236" s="35"/>
      <c r="K236" s="35"/>
      <c r="L236" s="35"/>
      <c r="M236" s="35"/>
      <c r="N236" s="35"/>
      <c r="O236" s="4"/>
      <c r="P236" s="35"/>
      <c r="Q236" s="35"/>
      <c r="R236" s="35"/>
      <c r="S236" s="12"/>
      <c r="T236" s="12"/>
      <c r="U236" s="12"/>
      <c r="X236" s="25" t="s">
        <v>328</v>
      </c>
      <c r="Y236" s="25" t="s">
        <v>329</v>
      </c>
      <c r="Z236" s="25" t="s">
        <v>524</v>
      </c>
      <c r="AA236" s="25" t="s">
        <v>39</v>
      </c>
      <c r="AB236" s="25"/>
    </row>
    <row r="237" spans="1:28" s="41" customFormat="1" x14ac:dyDescent="0.3">
      <c r="A237" s="13"/>
      <c r="B237" s="13" t="s">
        <v>3211</v>
      </c>
      <c r="C237" s="13" t="s">
        <v>3212</v>
      </c>
      <c r="D237" s="13" t="s">
        <v>556</v>
      </c>
      <c r="E237" s="35"/>
      <c r="F237" s="35"/>
      <c r="G237" s="35"/>
      <c r="H237" s="35"/>
      <c r="I237" s="35"/>
      <c r="J237" s="35"/>
      <c r="K237" s="35"/>
      <c r="L237" s="35"/>
      <c r="M237" s="35"/>
      <c r="N237" s="35"/>
      <c r="O237" s="4"/>
      <c r="P237" s="35"/>
      <c r="Q237" s="35"/>
      <c r="R237" s="35"/>
      <c r="S237" s="12"/>
      <c r="T237" s="12"/>
      <c r="U237" s="12"/>
      <c r="X237" s="25" t="s">
        <v>498</v>
      </c>
      <c r="Y237" s="25" t="s">
        <v>499</v>
      </c>
      <c r="Z237" s="25" t="s">
        <v>3758</v>
      </c>
      <c r="AA237" s="25" t="s">
        <v>11</v>
      </c>
      <c r="AB237" s="25"/>
    </row>
    <row r="238" spans="1:28" s="41" customFormat="1" x14ac:dyDescent="0.3">
      <c r="A238" s="13"/>
      <c r="B238" s="13" t="s">
        <v>3214</v>
      </c>
      <c r="C238" s="13" t="s">
        <v>3215</v>
      </c>
      <c r="D238" s="13" t="s">
        <v>556</v>
      </c>
      <c r="E238" s="35"/>
      <c r="F238" s="35"/>
      <c r="G238" s="35"/>
      <c r="H238" s="35"/>
      <c r="I238" s="35"/>
      <c r="J238" s="35"/>
      <c r="K238" s="35"/>
      <c r="L238" s="35"/>
      <c r="M238" s="35"/>
      <c r="N238" s="35"/>
      <c r="O238" s="4"/>
      <c r="P238" s="35"/>
      <c r="Q238" s="35"/>
      <c r="R238" s="35"/>
      <c r="S238" s="12"/>
      <c r="T238" s="12"/>
      <c r="U238" s="12"/>
      <c r="X238" s="25" t="s">
        <v>330</v>
      </c>
      <c r="Y238" s="25" t="s">
        <v>331</v>
      </c>
      <c r="Z238" s="25" t="s">
        <v>524</v>
      </c>
      <c r="AA238" s="25" t="s">
        <v>16</v>
      </c>
      <c r="AB238" s="25"/>
    </row>
    <row r="239" spans="1:28" s="41" customFormat="1" x14ac:dyDescent="0.3">
      <c r="A239" s="13"/>
      <c r="B239" s="13" t="s">
        <v>3217</v>
      </c>
      <c r="C239" s="13" t="s">
        <v>3218</v>
      </c>
      <c r="D239" s="13" t="s">
        <v>556</v>
      </c>
      <c r="E239" s="35"/>
      <c r="F239" s="35"/>
      <c r="G239" s="35"/>
      <c r="H239" s="35"/>
      <c r="I239" s="35"/>
      <c r="J239" s="35"/>
      <c r="K239" s="35"/>
      <c r="L239" s="35"/>
      <c r="M239" s="35"/>
      <c r="N239" s="35"/>
      <c r="O239" s="4"/>
      <c r="P239" s="35"/>
      <c r="Q239" s="35"/>
      <c r="R239" s="35"/>
      <c r="S239" s="12"/>
      <c r="T239" s="12"/>
      <c r="U239" s="12"/>
      <c r="X239" s="25" t="s">
        <v>332</v>
      </c>
      <c r="Y239" s="25" t="s">
        <v>333</v>
      </c>
      <c r="Z239" s="25" t="s">
        <v>524</v>
      </c>
      <c r="AA239" s="25" t="s">
        <v>6</v>
      </c>
      <c r="AB239" s="25"/>
    </row>
    <row r="240" spans="1:28" s="41" customFormat="1" x14ac:dyDescent="0.3">
      <c r="A240" s="13"/>
      <c r="B240" s="13" t="s">
        <v>3220</v>
      </c>
      <c r="C240" s="13" t="s">
        <v>3221</v>
      </c>
      <c r="D240" s="13" t="s">
        <v>556</v>
      </c>
      <c r="E240" s="35"/>
      <c r="F240" s="35"/>
      <c r="G240" s="35"/>
      <c r="H240" s="35"/>
      <c r="I240" s="35"/>
      <c r="J240" s="35"/>
      <c r="K240" s="35"/>
      <c r="L240" s="35"/>
      <c r="M240" s="35"/>
      <c r="N240" s="35"/>
      <c r="O240" s="4"/>
      <c r="P240" s="35"/>
      <c r="Q240" s="35"/>
      <c r="R240" s="35"/>
      <c r="S240" s="12"/>
      <c r="T240" s="12"/>
      <c r="U240" s="12"/>
      <c r="X240" s="25" t="s">
        <v>334</v>
      </c>
      <c r="Y240" s="25" t="s">
        <v>335</v>
      </c>
      <c r="Z240" s="25" t="s">
        <v>524</v>
      </c>
      <c r="AA240" s="25" t="s">
        <v>11</v>
      </c>
      <c r="AB240" s="25"/>
    </row>
    <row r="241" spans="1:28" s="14" customFormat="1" x14ac:dyDescent="0.3">
      <c r="A241" s="13"/>
      <c r="B241" s="13" t="s">
        <v>3223</v>
      </c>
      <c r="C241" s="13" t="s">
        <v>3224</v>
      </c>
      <c r="D241" s="13" t="s">
        <v>556</v>
      </c>
      <c r="E241" s="35"/>
      <c r="F241" s="35"/>
      <c r="G241" s="35"/>
      <c r="H241" s="35"/>
      <c r="I241" s="35"/>
      <c r="J241" s="35"/>
      <c r="K241" s="35"/>
      <c r="L241" s="35"/>
      <c r="M241" s="35"/>
      <c r="N241" s="35"/>
      <c r="O241" s="4"/>
      <c r="P241" s="35"/>
      <c r="Q241" s="35"/>
      <c r="R241" s="35"/>
      <c r="S241" s="12"/>
      <c r="T241" s="12"/>
      <c r="U241" s="12"/>
      <c r="X241" s="25" t="s">
        <v>336</v>
      </c>
      <c r="Y241" s="25" t="s">
        <v>337</v>
      </c>
      <c r="Z241" s="25" t="s">
        <v>524</v>
      </c>
      <c r="AA241" s="25" t="s">
        <v>6</v>
      </c>
      <c r="AB241" s="25"/>
    </row>
    <row r="242" spans="1:28" s="14" customFormat="1" x14ac:dyDescent="0.3">
      <c r="A242" s="11"/>
      <c r="B242" s="11" t="s">
        <v>3261</v>
      </c>
      <c r="C242" s="11" t="s">
        <v>3262</v>
      </c>
      <c r="D242" s="11" t="s">
        <v>556</v>
      </c>
      <c r="E242" s="3"/>
      <c r="F242" s="35"/>
      <c r="G242" s="3"/>
      <c r="H242" s="35"/>
      <c r="I242" s="35" t="str">
        <f>IF(AND(ISNUMBER(I243),ISNUMBER(I244)), I243/I244, "")</f>
        <v/>
      </c>
      <c r="J242" s="35"/>
      <c r="K242" s="35" t="str">
        <f>IF(AND(ISNUMBER(K243),ISNUMBER(K244)), K243/K244, "")</f>
        <v/>
      </c>
      <c r="L242" s="35"/>
      <c r="M242" s="35" t="str">
        <f>IF(AND(ISNUMBER(M243),ISNUMBER(M244)), M243/M244, "")</f>
        <v/>
      </c>
      <c r="N242" s="3"/>
      <c r="O242" s="5" t="str">
        <f>IF(AND(ISNUMBER(O243),ISNUMBER(O244)), O243/O244, "")</f>
        <v/>
      </c>
      <c r="P242" s="12"/>
      <c r="Q242" s="12"/>
      <c r="R242" s="12"/>
      <c r="S242" s="12"/>
      <c r="T242" s="12"/>
      <c r="U242" s="12"/>
      <c r="X242" s="25" t="s">
        <v>338</v>
      </c>
      <c r="Y242" s="25" t="s">
        <v>339</v>
      </c>
      <c r="Z242" s="25" t="s">
        <v>3758</v>
      </c>
      <c r="AA242" s="25" t="s">
        <v>39</v>
      </c>
      <c r="AB242" s="25"/>
    </row>
    <row r="243" spans="1:28" s="14" customFormat="1" ht="33" customHeight="1" x14ac:dyDescent="0.3">
      <c r="A243" s="13"/>
      <c r="B243" s="13" t="s">
        <v>3268</v>
      </c>
      <c r="C243" s="13" t="s">
        <v>3269</v>
      </c>
      <c r="D243" s="13" t="s">
        <v>556</v>
      </c>
      <c r="E243" s="35"/>
      <c r="F243" s="35"/>
      <c r="G243" s="35"/>
      <c r="H243" s="35"/>
      <c r="I243" s="35"/>
      <c r="J243" s="35"/>
      <c r="K243" s="35"/>
      <c r="L243" s="35"/>
      <c r="M243" s="35"/>
      <c r="N243" s="35"/>
      <c r="O243" s="4"/>
      <c r="P243" s="35"/>
      <c r="Q243" s="35"/>
      <c r="R243" s="35"/>
      <c r="S243" s="12"/>
      <c r="T243" s="12"/>
      <c r="U243" s="12"/>
      <c r="X243" s="25" t="s">
        <v>340</v>
      </c>
      <c r="Y243" s="25" t="s">
        <v>341</v>
      </c>
      <c r="Z243" s="25" t="s">
        <v>524</v>
      </c>
      <c r="AA243" s="25" t="s">
        <v>16</v>
      </c>
      <c r="AB243" s="25"/>
    </row>
    <row r="244" spans="1:28" s="14" customFormat="1" x14ac:dyDescent="0.3">
      <c r="A244" s="13"/>
      <c r="B244" s="13" t="s">
        <v>3271</v>
      </c>
      <c r="C244" s="13" t="s">
        <v>3272</v>
      </c>
      <c r="D244" s="13" t="s">
        <v>556</v>
      </c>
      <c r="E244" s="35"/>
      <c r="F244" s="35"/>
      <c r="G244" s="35"/>
      <c r="H244" s="35"/>
      <c r="I244" s="35"/>
      <c r="J244" s="35"/>
      <c r="K244" s="35"/>
      <c r="L244" s="35"/>
      <c r="M244" s="35"/>
      <c r="N244" s="35"/>
      <c r="O244" s="4"/>
      <c r="P244" s="35"/>
      <c r="Q244" s="35"/>
      <c r="R244" s="35"/>
      <c r="S244" s="12"/>
      <c r="T244" s="12"/>
      <c r="U244" s="12"/>
      <c r="X244" s="25" t="s">
        <v>342</v>
      </c>
      <c r="Y244" s="25" t="s">
        <v>343</v>
      </c>
      <c r="Z244" s="25" t="s">
        <v>524</v>
      </c>
      <c r="AA244" s="25" t="s">
        <v>26</v>
      </c>
      <c r="AB244" s="25"/>
    </row>
    <row r="245" spans="1:28" s="14" customFormat="1" ht="28.8" x14ac:dyDescent="0.3">
      <c r="A245" s="11"/>
      <c r="B245" s="11" t="s">
        <v>3322</v>
      </c>
      <c r="C245" s="11" t="s">
        <v>3323</v>
      </c>
      <c r="D245" s="11" t="s">
        <v>556</v>
      </c>
      <c r="E245" s="3"/>
      <c r="F245" s="35"/>
      <c r="G245" s="3"/>
      <c r="H245" s="35"/>
      <c r="I245" s="35" t="str">
        <f>IF(AND(ISNUMBER(I246),ISNUMBER(I247),ISNUMBER(I248),ISNUMBER(I249)), (I246+I247+I248)/I249, "")</f>
        <v/>
      </c>
      <c r="J245" s="35"/>
      <c r="K245" s="35" t="str">
        <f>IF(AND(ISNUMBER(K246),ISNUMBER(K247),ISNUMBER(K248),ISNUMBER(K249)), (K246+K247+K248)/K249, "")</f>
        <v/>
      </c>
      <c r="L245" s="35"/>
      <c r="M245" s="35" t="str">
        <f>IF(AND(ISNUMBER(M246),ISNUMBER(M247),ISNUMBER(M248),ISNUMBER(M249)), (M246+M247+M248)/M249, "")</f>
        <v/>
      </c>
      <c r="N245" s="3"/>
      <c r="O245" s="5" t="str">
        <f>IF(AND(ISNUMBER(O246),ISNUMBER(O247),ISNUMBER(O248),ISNUMBER(O249)), (O246+O247+O248)/O249, "")</f>
        <v/>
      </c>
      <c r="P245" s="12"/>
      <c r="Q245" s="12"/>
      <c r="R245" s="12"/>
      <c r="S245" s="12"/>
      <c r="T245" s="12"/>
      <c r="U245" s="12"/>
      <c r="X245" s="25" t="s">
        <v>500</v>
      </c>
      <c r="Y245" s="25" t="s">
        <v>501</v>
      </c>
      <c r="Z245" s="25" t="s">
        <v>525</v>
      </c>
      <c r="AA245" s="25" t="s">
        <v>16</v>
      </c>
      <c r="AB245" s="25"/>
    </row>
    <row r="246" spans="1:28" s="14" customFormat="1" x14ac:dyDescent="0.3">
      <c r="A246" s="13"/>
      <c r="B246" s="13" t="s">
        <v>3327</v>
      </c>
      <c r="C246" s="13" t="s">
        <v>3328</v>
      </c>
      <c r="D246" s="13" t="s">
        <v>556</v>
      </c>
      <c r="E246" s="35"/>
      <c r="F246" s="35"/>
      <c r="G246" s="35"/>
      <c r="H246" s="35"/>
      <c r="I246" s="35"/>
      <c r="J246" s="35"/>
      <c r="K246" s="35"/>
      <c r="L246" s="35"/>
      <c r="M246" s="35"/>
      <c r="N246" s="35"/>
      <c r="O246" s="4"/>
      <c r="P246" s="35"/>
      <c r="Q246" s="35"/>
      <c r="R246" s="35"/>
      <c r="S246" s="12"/>
      <c r="T246" s="12"/>
      <c r="U246" s="12"/>
      <c r="X246" s="25" t="s">
        <v>344</v>
      </c>
      <c r="Y246" s="25" t="s">
        <v>345</v>
      </c>
      <c r="Z246" s="25" t="s">
        <v>525</v>
      </c>
      <c r="AA246" s="25" t="s">
        <v>89</v>
      </c>
      <c r="AB246" s="25"/>
    </row>
    <row r="247" spans="1:28" s="14" customFormat="1" x14ac:dyDescent="0.3">
      <c r="A247" s="13"/>
      <c r="B247" s="13" t="s">
        <v>3330</v>
      </c>
      <c r="C247" s="13" t="s">
        <v>3331</v>
      </c>
      <c r="D247" s="13" t="s">
        <v>556</v>
      </c>
      <c r="E247" s="35"/>
      <c r="F247" s="35"/>
      <c r="G247" s="35"/>
      <c r="H247" s="35"/>
      <c r="I247" s="35"/>
      <c r="J247" s="35"/>
      <c r="K247" s="35"/>
      <c r="L247" s="35"/>
      <c r="M247" s="35"/>
      <c r="N247" s="35"/>
      <c r="O247" s="4"/>
      <c r="P247" s="35"/>
      <c r="Q247" s="35"/>
      <c r="R247" s="35"/>
      <c r="S247" s="12"/>
      <c r="T247" s="12"/>
      <c r="U247" s="12"/>
      <c r="X247" s="25" t="s">
        <v>346</v>
      </c>
      <c r="Y247" s="25" t="s">
        <v>347</v>
      </c>
      <c r="Z247" s="25" t="s">
        <v>525</v>
      </c>
      <c r="AA247" s="25" t="s">
        <v>23</v>
      </c>
      <c r="AB247" s="25"/>
    </row>
    <row r="248" spans="1:28" s="14" customFormat="1" x14ac:dyDescent="0.3">
      <c r="A248" s="13"/>
      <c r="B248" s="13" t="s">
        <v>3333</v>
      </c>
      <c r="C248" s="13" t="s">
        <v>3334</v>
      </c>
      <c r="D248" s="13" t="s">
        <v>556</v>
      </c>
      <c r="E248" s="35"/>
      <c r="F248" s="35"/>
      <c r="G248" s="35"/>
      <c r="H248" s="35"/>
      <c r="I248" s="35"/>
      <c r="J248" s="35"/>
      <c r="K248" s="35"/>
      <c r="L248" s="35"/>
      <c r="M248" s="35"/>
      <c r="N248" s="35"/>
      <c r="O248" s="4"/>
      <c r="P248" s="35"/>
      <c r="Q248" s="35"/>
      <c r="R248" s="35"/>
      <c r="S248" s="12"/>
      <c r="T248" s="12"/>
      <c r="U248" s="12"/>
      <c r="X248" s="25" t="s">
        <v>348</v>
      </c>
      <c r="Y248" s="25" t="s">
        <v>349</v>
      </c>
      <c r="Z248" s="25" t="s">
        <v>524</v>
      </c>
      <c r="AA248" s="25" t="s">
        <v>16</v>
      </c>
      <c r="AB248" s="25"/>
    </row>
    <row r="249" spans="1:28" s="14" customFormat="1" x14ac:dyDescent="0.3">
      <c r="A249" s="13"/>
      <c r="B249" s="13" t="s">
        <v>3336</v>
      </c>
      <c r="C249" s="13" t="s">
        <v>3337</v>
      </c>
      <c r="D249" s="13" t="s">
        <v>556</v>
      </c>
      <c r="E249" s="35"/>
      <c r="F249" s="35"/>
      <c r="G249" s="35"/>
      <c r="H249" s="35"/>
      <c r="I249" s="35"/>
      <c r="J249" s="35"/>
      <c r="K249" s="35"/>
      <c r="L249" s="35"/>
      <c r="M249" s="35"/>
      <c r="N249" s="35"/>
      <c r="O249" s="4"/>
      <c r="P249" s="35"/>
      <c r="Q249" s="35"/>
      <c r="R249" s="35"/>
      <c r="S249" s="12"/>
      <c r="T249" s="12"/>
      <c r="U249" s="12"/>
      <c r="X249" s="25" t="s">
        <v>350</v>
      </c>
      <c r="Y249" s="25" t="s">
        <v>351</v>
      </c>
      <c r="Z249" s="25" t="s">
        <v>524</v>
      </c>
      <c r="AA249" s="25" t="s">
        <v>62</v>
      </c>
      <c r="AB249" s="25"/>
    </row>
    <row r="250" spans="1:28" s="14" customFormat="1" x14ac:dyDescent="0.3">
      <c r="A250" s="11"/>
      <c r="B250" s="11" t="s">
        <v>3416</v>
      </c>
      <c r="C250" s="11" t="s">
        <v>3417</v>
      </c>
      <c r="D250" s="11" t="s">
        <v>556</v>
      </c>
      <c r="E250" s="3"/>
      <c r="F250" s="35"/>
      <c r="G250" s="3"/>
      <c r="H250" s="35"/>
      <c r="I250" s="35" t="str">
        <f>IF(AND(ISNUMBER(I251),ISNUMBER(I252)), I251/I252, "")</f>
        <v/>
      </c>
      <c r="J250" s="35"/>
      <c r="K250" s="35" t="str">
        <f>IF(AND(ISNUMBER(K251),ISNUMBER(K252)), K251/K252, "")</f>
        <v/>
      </c>
      <c r="L250" s="35"/>
      <c r="M250" s="35" t="str">
        <f>IF(AND(ISNUMBER(M251),ISNUMBER(M252)), M251/M252, "")</f>
        <v/>
      </c>
      <c r="N250" s="3"/>
      <c r="O250" s="5" t="str">
        <f>IF(AND(ISNUMBER(O251),ISNUMBER(O252)), O251/O252, "")</f>
        <v/>
      </c>
      <c r="P250" s="12"/>
      <c r="Q250" s="12"/>
      <c r="R250" s="12"/>
      <c r="S250" s="12"/>
      <c r="T250" s="12"/>
      <c r="U250" s="12"/>
      <c r="X250" s="25" t="s">
        <v>352</v>
      </c>
      <c r="Y250" s="25" t="s">
        <v>353</v>
      </c>
      <c r="Z250" s="25" t="s">
        <v>524</v>
      </c>
      <c r="AA250" s="25" t="s">
        <v>6</v>
      </c>
      <c r="AB250" s="25"/>
    </row>
    <row r="251" spans="1:28" s="14" customFormat="1" x14ac:dyDescent="0.3">
      <c r="A251" s="13"/>
      <c r="B251" s="13" t="s">
        <v>3423</v>
      </c>
      <c r="C251" s="13" t="s">
        <v>3424</v>
      </c>
      <c r="D251" s="13" t="s">
        <v>556</v>
      </c>
      <c r="E251" s="35"/>
      <c r="F251" s="35"/>
      <c r="G251" s="35"/>
      <c r="H251" s="35"/>
      <c r="I251" s="35"/>
      <c r="J251" s="35"/>
      <c r="K251" s="35"/>
      <c r="L251" s="35"/>
      <c r="M251" s="35"/>
      <c r="N251" s="35"/>
      <c r="O251" s="4"/>
      <c r="P251" s="35"/>
      <c r="Q251" s="35"/>
      <c r="R251" s="35"/>
      <c r="S251" s="12"/>
      <c r="T251" s="12"/>
      <c r="U251" s="12"/>
      <c r="X251" s="25" t="s">
        <v>354</v>
      </c>
      <c r="Y251" s="25" t="s">
        <v>355</v>
      </c>
      <c r="Z251" s="25" t="s">
        <v>524</v>
      </c>
      <c r="AA251" s="25" t="s">
        <v>6</v>
      </c>
      <c r="AB251" s="25"/>
    </row>
    <row r="252" spans="1:28" s="14" customFormat="1" x14ac:dyDescent="0.3">
      <c r="A252" s="13"/>
      <c r="B252" s="13" t="s">
        <v>3426</v>
      </c>
      <c r="C252" s="13" t="s">
        <v>3427</v>
      </c>
      <c r="D252" s="13" t="s">
        <v>556</v>
      </c>
      <c r="E252" s="35"/>
      <c r="F252" s="35"/>
      <c r="G252" s="35"/>
      <c r="H252" s="35"/>
      <c r="I252" s="35"/>
      <c r="J252" s="35"/>
      <c r="K252" s="35"/>
      <c r="L252" s="35"/>
      <c r="M252" s="35"/>
      <c r="N252" s="35"/>
      <c r="O252" s="4"/>
      <c r="P252" s="35"/>
      <c r="Q252" s="35"/>
      <c r="R252" s="35"/>
      <c r="S252" s="12"/>
      <c r="T252" s="12"/>
      <c r="U252" s="12"/>
      <c r="X252" s="25" t="s">
        <v>356</v>
      </c>
      <c r="Y252" s="25" t="s">
        <v>357</v>
      </c>
      <c r="Z252" s="25" t="s">
        <v>3758</v>
      </c>
      <c r="AA252" s="25" t="s">
        <v>6</v>
      </c>
      <c r="AB252" s="25"/>
    </row>
    <row r="253" spans="1:28" s="14" customFormat="1" x14ac:dyDescent="0.3">
      <c r="A253" s="11"/>
      <c r="B253" s="11" t="s">
        <v>3440</v>
      </c>
      <c r="C253" s="11" t="s">
        <v>3441</v>
      </c>
      <c r="D253" s="11" t="s">
        <v>556</v>
      </c>
      <c r="E253" s="3"/>
      <c r="F253" s="35"/>
      <c r="G253" s="3"/>
      <c r="H253" s="35"/>
      <c r="I253" s="35" t="str">
        <f>IF(AND(ISNUMBER(I254),ISNUMBER(I255)), I254/I255, "")</f>
        <v/>
      </c>
      <c r="J253" s="35"/>
      <c r="K253" s="35" t="str">
        <f>IF(AND(ISNUMBER(K254),ISNUMBER(K255)), K254/K255, "")</f>
        <v/>
      </c>
      <c r="L253" s="35"/>
      <c r="M253" s="35" t="str">
        <f>IF(AND(ISNUMBER(M254),ISNUMBER(M255)), M254/M255, "")</f>
        <v/>
      </c>
      <c r="N253" s="3"/>
      <c r="O253" s="5" t="str">
        <f>IF(AND(ISNUMBER(O254),ISNUMBER(O255)), O254/O255, "")</f>
        <v/>
      </c>
      <c r="P253" s="12"/>
      <c r="Q253" s="12"/>
      <c r="R253" s="12"/>
      <c r="S253" s="12"/>
      <c r="T253" s="12"/>
      <c r="U253" s="12"/>
      <c r="X253" s="25" t="s">
        <v>358</v>
      </c>
      <c r="Y253" s="25" t="s">
        <v>359</v>
      </c>
      <c r="Z253" s="25" t="s">
        <v>3758</v>
      </c>
      <c r="AA253" s="25" t="s">
        <v>26</v>
      </c>
      <c r="AB253" s="25"/>
    </row>
    <row r="254" spans="1:28" s="14" customFormat="1" x14ac:dyDescent="0.3">
      <c r="A254" s="13"/>
      <c r="B254" s="13" t="s">
        <v>3447</v>
      </c>
      <c r="C254" s="13" t="s">
        <v>3448</v>
      </c>
      <c r="D254" s="13" t="s">
        <v>556</v>
      </c>
      <c r="E254" s="35"/>
      <c r="F254" s="35"/>
      <c r="G254" s="35"/>
      <c r="H254" s="35"/>
      <c r="I254" s="35"/>
      <c r="J254" s="35"/>
      <c r="K254" s="35"/>
      <c r="L254" s="35"/>
      <c r="M254" s="35"/>
      <c r="N254" s="35"/>
      <c r="O254" s="4"/>
      <c r="P254" s="35"/>
      <c r="Q254" s="35"/>
      <c r="R254" s="35"/>
      <c r="S254" s="12"/>
      <c r="T254" s="12"/>
      <c r="U254" s="12"/>
      <c r="X254" s="25" t="s">
        <v>502</v>
      </c>
      <c r="Y254" s="25" t="s">
        <v>503</v>
      </c>
      <c r="Z254" s="25" t="s">
        <v>3758</v>
      </c>
      <c r="AA254" s="25" t="s">
        <v>442</v>
      </c>
      <c r="AB254" s="25"/>
    </row>
    <row r="255" spans="1:28" s="14" customFormat="1" x14ac:dyDescent="0.3">
      <c r="A255" s="13"/>
      <c r="B255" s="13" t="s">
        <v>3450</v>
      </c>
      <c r="C255" s="13" t="s">
        <v>3427</v>
      </c>
      <c r="D255" s="13" t="s">
        <v>556</v>
      </c>
      <c r="E255" s="35"/>
      <c r="F255" s="35"/>
      <c r="G255" s="35"/>
      <c r="H255" s="35"/>
      <c r="I255" s="35"/>
      <c r="J255" s="35"/>
      <c r="K255" s="35"/>
      <c r="L255" s="35"/>
      <c r="M255" s="35"/>
      <c r="N255" s="35"/>
      <c r="O255" s="4"/>
      <c r="P255" s="35"/>
      <c r="Q255" s="35"/>
      <c r="R255" s="35"/>
      <c r="S255" s="12"/>
      <c r="T255" s="12"/>
      <c r="U255" s="12"/>
      <c r="X255" s="25" t="s">
        <v>360</v>
      </c>
      <c r="Y255" s="25" t="s">
        <v>361</v>
      </c>
      <c r="Z255" s="25" t="s">
        <v>524</v>
      </c>
      <c r="AA255" s="25" t="s">
        <v>16</v>
      </c>
      <c r="AB255" s="25"/>
    </row>
    <row r="256" spans="1:28" s="14" customFormat="1" x14ac:dyDescent="0.3">
      <c r="A256" s="11"/>
      <c r="B256" s="11" t="s">
        <v>3452</v>
      </c>
      <c r="C256" s="11" t="s">
        <v>3453</v>
      </c>
      <c r="D256" s="11" t="s">
        <v>556</v>
      </c>
      <c r="E256" s="3"/>
      <c r="F256" s="35"/>
      <c r="G256" s="3"/>
      <c r="H256" s="35"/>
      <c r="I256" s="35" t="str">
        <f>IF(AND(ISNUMBER(I257),ISNUMBER(I258),ISNUMBER(I259)), I257/(I258+I259), "")</f>
        <v/>
      </c>
      <c r="J256" s="35"/>
      <c r="K256" s="35" t="str">
        <f>IF(AND(ISNUMBER(K257),ISNUMBER(K258),ISNUMBER(K259)), K257/(K258+K259), "")</f>
        <v/>
      </c>
      <c r="L256" s="35"/>
      <c r="M256" s="35" t="str">
        <f>IF(AND(ISNUMBER(M257),ISNUMBER(M258),ISNUMBER(M259)), M257/(M258+M259), "")</f>
        <v/>
      </c>
      <c r="N256" s="3"/>
      <c r="O256" s="5" t="str">
        <f>IF(AND(ISNUMBER(O257),ISNUMBER(O258),ISNUMBER(O259)), O257/(O258+O259), "")</f>
        <v/>
      </c>
      <c r="P256" s="12"/>
      <c r="Q256" s="12"/>
      <c r="R256" s="12"/>
      <c r="S256" s="12"/>
      <c r="T256" s="12"/>
      <c r="U256" s="12"/>
      <c r="X256" s="25" t="s">
        <v>362</v>
      </c>
      <c r="Y256" s="25" t="s">
        <v>363</v>
      </c>
      <c r="Z256" s="25" t="s">
        <v>524</v>
      </c>
      <c r="AA256" s="25" t="s">
        <v>26</v>
      </c>
      <c r="AB256" s="25"/>
    </row>
    <row r="257" spans="1:28" s="14" customFormat="1" x14ac:dyDescent="0.3">
      <c r="A257" s="13"/>
      <c r="B257" s="13" t="s">
        <v>3457</v>
      </c>
      <c r="C257" s="13" t="s">
        <v>3458</v>
      </c>
      <c r="D257" s="13" t="s">
        <v>556</v>
      </c>
      <c r="E257" s="35"/>
      <c r="F257" s="35"/>
      <c r="G257" s="35"/>
      <c r="H257" s="35"/>
      <c r="I257" s="35"/>
      <c r="J257" s="35"/>
      <c r="K257" s="35"/>
      <c r="L257" s="35"/>
      <c r="M257" s="35"/>
      <c r="N257" s="35"/>
      <c r="O257" s="4"/>
      <c r="P257" s="35"/>
      <c r="Q257" s="35"/>
      <c r="R257" s="35"/>
      <c r="S257" s="12"/>
      <c r="T257" s="12"/>
      <c r="U257" s="12"/>
      <c r="X257" s="25" t="s">
        <v>364</v>
      </c>
      <c r="Y257" s="25" t="s">
        <v>365</v>
      </c>
      <c r="Z257" s="25" t="s">
        <v>524</v>
      </c>
      <c r="AA257" s="25" t="s">
        <v>26</v>
      </c>
      <c r="AB257" s="25"/>
    </row>
    <row r="258" spans="1:28" s="14" customFormat="1" x14ac:dyDescent="0.3">
      <c r="A258" s="13"/>
      <c r="B258" s="13" t="s">
        <v>3459</v>
      </c>
      <c r="C258" s="13" t="s">
        <v>3460</v>
      </c>
      <c r="D258" s="13" t="s">
        <v>556</v>
      </c>
      <c r="E258" s="35"/>
      <c r="F258" s="35"/>
      <c r="G258" s="35"/>
      <c r="H258" s="35"/>
      <c r="I258" s="35"/>
      <c r="J258" s="35"/>
      <c r="K258" s="35"/>
      <c r="L258" s="35"/>
      <c r="M258" s="35"/>
      <c r="N258" s="35"/>
      <c r="O258" s="4"/>
      <c r="P258" s="35"/>
      <c r="Q258" s="35"/>
      <c r="R258" s="35"/>
      <c r="S258" s="12"/>
      <c r="T258" s="12"/>
      <c r="U258" s="12"/>
      <c r="X258" s="25" t="s">
        <v>504</v>
      </c>
      <c r="Y258" s="25" t="s">
        <v>505</v>
      </c>
      <c r="Z258" s="25" t="s">
        <v>524</v>
      </c>
      <c r="AA258" s="25" t="s">
        <v>442</v>
      </c>
      <c r="AB258" s="25"/>
    </row>
    <row r="259" spans="1:28" s="14" customFormat="1" x14ac:dyDescent="0.3">
      <c r="A259" s="13"/>
      <c r="B259" s="13" t="s">
        <v>3462</v>
      </c>
      <c r="C259" s="13" t="s">
        <v>3463</v>
      </c>
      <c r="D259" s="13" t="s">
        <v>556</v>
      </c>
      <c r="E259" s="35"/>
      <c r="F259" s="35"/>
      <c r="G259" s="35"/>
      <c r="H259" s="35"/>
      <c r="I259" s="35"/>
      <c r="J259" s="35"/>
      <c r="K259" s="35"/>
      <c r="L259" s="35"/>
      <c r="M259" s="35"/>
      <c r="N259" s="35"/>
      <c r="O259" s="4"/>
      <c r="P259" s="35"/>
      <c r="Q259" s="35"/>
      <c r="R259" s="35"/>
      <c r="S259" s="12"/>
      <c r="T259" s="12"/>
      <c r="U259" s="12"/>
      <c r="X259" s="25" t="s">
        <v>366</v>
      </c>
      <c r="Y259" s="25" t="s">
        <v>367</v>
      </c>
      <c r="Z259" s="25" t="s">
        <v>524</v>
      </c>
      <c r="AA259" s="25" t="s">
        <v>23</v>
      </c>
      <c r="AB259" s="25"/>
    </row>
    <row r="260" spans="1:28" s="14" customFormat="1" x14ac:dyDescent="0.3">
      <c r="A260" s="11"/>
      <c r="B260" s="11" t="s">
        <v>3478</v>
      </c>
      <c r="C260" s="11" t="s">
        <v>3479</v>
      </c>
      <c r="D260" s="11" t="s">
        <v>556</v>
      </c>
      <c r="E260" s="3"/>
      <c r="F260" s="35"/>
      <c r="G260" s="3"/>
      <c r="H260" s="35"/>
      <c r="I260" s="35" t="str">
        <f>IF(AND(ISNUMBER(I261),ISNUMBER(I262),ISNUMBER(I263)), I261/(I262+I263), "")</f>
        <v/>
      </c>
      <c r="J260" s="35"/>
      <c r="K260" s="35" t="str">
        <f>IF(AND(ISNUMBER(K261),ISNUMBER(K262),ISNUMBER(K263)), K261/(K262+K263), "")</f>
        <v/>
      </c>
      <c r="L260" s="35"/>
      <c r="M260" s="35" t="str">
        <f>IF(AND(ISNUMBER(M261),ISNUMBER(M262),ISNUMBER(M263)), M261/(M262+M263), "")</f>
        <v/>
      </c>
      <c r="N260" s="3"/>
      <c r="O260" s="5" t="str">
        <f>IF(AND(ISNUMBER(O261),ISNUMBER(O262),ISNUMBER(O263)), O261/(O262+O263), "")</f>
        <v/>
      </c>
      <c r="P260" s="12"/>
      <c r="Q260" s="12"/>
      <c r="R260" s="12"/>
      <c r="S260" s="12"/>
      <c r="T260" s="12"/>
      <c r="U260" s="12"/>
      <c r="X260" s="25" t="s">
        <v>368</v>
      </c>
      <c r="Y260" s="25" t="s">
        <v>369</v>
      </c>
      <c r="Z260" s="25" t="s">
        <v>525</v>
      </c>
      <c r="AA260" s="25" t="s">
        <v>62</v>
      </c>
      <c r="AB260" s="25"/>
    </row>
    <row r="261" spans="1:28" s="14" customFormat="1" x14ac:dyDescent="0.3">
      <c r="A261" s="13"/>
      <c r="B261" s="13" t="s">
        <v>3484</v>
      </c>
      <c r="C261" s="13" t="s">
        <v>3485</v>
      </c>
      <c r="D261" s="13" t="s">
        <v>556</v>
      </c>
      <c r="E261" s="35"/>
      <c r="F261" s="35"/>
      <c r="G261" s="35"/>
      <c r="H261" s="35"/>
      <c r="I261" s="35"/>
      <c r="J261" s="35"/>
      <c r="K261" s="35"/>
      <c r="L261" s="35"/>
      <c r="M261" s="35"/>
      <c r="N261" s="35"/>
      <c r="O261" s="4"/>
      <c r="P261" s="35"/>
      <c r="Q261" s="35"/>
      <c r="R261" s="35"/>
      <c r="S261" s="12"/>
      <c r="T261" s="12"/>
      <c r="U261" s="12"/>
      <c r="X261" s="25" t="s">
        <v>370</v>
      </c>
      <c r="Y261" s="25" t="s">
        <v>371</v>
      </c>
      <c r="Z261" s="25" t="s">
        <v>524</v>
      </c>
      <c r="AA261" s="25" t="s">
        <v>26</v>
      </c>
      <c r="AB261" s="25"/>
    </row>
    <row r="262" spans="1:28" s="14" customFormat="1" x14ac:dyDescent="0.3">
      <c r="A262" s="13"/>
      <c r="B262" s="13" t="s">
        <v>3487</v>
      </c>
      <c r="C262" s="13" t="s">
        <v>3488</v>
      </c>
      <c r="D262" s="13" t="s">
        <v>556</v>
      </c>
      <c r="E262" s="35"/>
      <c r="F262" s="35"/>
      <c r="G262" s="35"/>
      <c r="H262" s="35"/>
      <c r="I262" s="35"/>
      <c r="J262" s="35"/>
      <c r="K262" s="35"/>
      <c r="L262" s="35"/>
      <c r="M262" s="35"/>
      <c r="N262" s="35"/>
      <c r="O262" s="4"/>
      <c r="P262" s="35"/>
      <c r="Q262" s="35"/>
      <c r="R262" s="35"/>
      <c r="S262" s="12"/>
      <c r="T262" s="12"/>
      <c r="U262" s="12"/>
      <c r="X262" s="25" t="s">
        <v>372</v>
      </c>
      <c r="Y262" s="25" t="s">
        <v>373</v>
      </c>
      <c r="Z262" s="25" t="s">
        <v>524</v>
      </c>
      <c r="AA262" s="25" t="s">
        <v>6</v>
      </c>
      <c r="AB262" s="25"/>
    </row>
    <row r="263" spans="1:28" s="14" customFormat="1" x14ac:dyDescent="0.3">
      <c r="A263" s="13"/>
      <c r="B263" s="13" t="s">
        <v>3490</v>
      </c>
      <c r="C263" s="13" t="s">
        <v>3491</v>
      </c>
      <c r="D263" s="13" t="s">
        <v>556</v>
      </c>
      <c r="E263" s="35"/>
      <c r="F263" s="35"/>
      <c r="G263" s="35"/>
      <c r="H263" s="35"/>
      <c r="I263" s="35"/>
      <c r="J263" s="35"/>
      <c r="K263" s="35"/>
      <c r="L263" s="35"/>
      <c r="M263" s="35"/>
      <c r="N263" s="35"/>
      <c r="O263" s="4"/>
      <c r="P263" s="35"/>
      <c r="Q263" s="35"/>
      <c r="R263" s="35"/>
      <c r="S263" s="12"/>
      <c r="T263" s="12"/>
      <c r="U263" s="12"/>
      <c r="X263" s="25" t="s">
        <v>506</v>
      </c>
      <c r="Y263" s="25" t="s">
        <v>507</v>
      </c>
      <c r="Z263" s="25" t="s">
        <v>524</v>
      </c>
      <c r="AA263" s="25" t="s">
        <v>442</v>
      </c>
      <c r="AB263" s="25"/>
    </row>
    <row r="264" spans="1:28" s="14" customFormat="1" x14ac:dyDescent="0.3">
      <c r="A264" s="11"/>
      <c r="B264" s="11" t="s">
        <v>3636</v>
      </c>
      <c r="C264" s="11" t="s">
        <v>3637</v>
      </c>
      <c r="D264" s="11" t="s">
        <v>556</v>
      </c>
      <c r="E264" s="3"/>
      <c r="F264" s="35"/>
      <c r="G264" s="3"/>
      <c r="H264" s="35"/>
      <c r="I264" s="35" t="str">
        <f>IF(AND(ISNUMBER(I265),ISNUMBER(I266)), (I265-I266)/I265, "")</f>
        <v/>
      </c>
      <c r="J264" s="35"/>
      <c r="K264" s="35" t="str">
        <f>IF(AND(ISNUMBER(K265),ISNUMBER(K266)), (K265-K266)/K265, "")</f>
        <v/>
      </c>
      <c r="L264" s="35"/>
      <c r="M264" s="35" t="str">
        <f>IF(AND(ISNUMBER(M265),ISNUMBER(M266)), (M265-M266)/M265, "")</f>
        <v/>
      </c>
      <c r="N264" s="3"/>
      <c r="O264" s="5" t="str">
        <f>IF(AND(ISNUMBER(O265),ISNUMBER(O266)), (O265-O266)/O265, "")</f>
        <v/>
      </c>
      <c r="P264" s="12"/>
      <c r="Q264" s="12"/>
      <c r="R264" s="12"/>
      <c r="S264" s="12"/>
      <c r="T264" s="12"/>
      <c r="U264" s="12"/>
      <c r="X264" s="25" t="s">
        <v>374</v>
      </c>
      <c r="Y264" s="25" t="s">
        <v>375</v>
      </c>
      <c r="Z264" s="25" t="s">
        <v>524</v>
      </c>
      <c r="AA264" s="25" t="s">
        <v>62</v>
      </c>
      <c r="AB264" s="25"/>
    </row>
    <row r="265" spans="1:28" s="14" customFormat="1" x14ac:dyDescent="0.3">
      <c r="A265" s="13"/>
      <c r="B265" s="13" t="s">
        <v>3643</v>
      </c>
      <c r="C265" s="13" t="s">
        <v>3644</v>
      </c>
      <c r="D265" s="13" t="s">
        <v>556</v>
      </c>
      <c r="E265" s="35"/>
      <c r="F265" s="35"/>
      <c r="G265" s="35"/>
      <c r="H265" s="35"/>
      <c r="I265" s="35"/>
      <c r="J265" s="35"/>
      <c r="K265" s="35"/>
      <c r="L265" s="35"/>
      <c r="M265" s="35"/>
      <c r="N265" s="35"/>
      <c r="O265" s="4"/>
      <c r="P265" s="35"/>
      <c r="Q265" s="35"/>
      <c r="R265" s="35"/>
      <c r="S265" s="12"/>
      <c r="T265" s="12"/>
      <c r="U265" s="12"/>
      <c r="X265" s="25" t="s">
        <v>376</v>
      </c>
      <c r="Y265" s="25" t="s">
        <v>377</v>
      </c>
      <c r="Z265" s="25" t="s">
        <v>524</v>
      </c>
      <c r="AA265" s="25" t="s">
        <v>6</v>
      </c>
      <c r="AB265" s="25"/>
    </row>
    <row r="266" spans="1:28" s="14" customFormat="1" x14ac:dyDescent="0.3">
      <c r="A266" s="13"/>
      <c r="B266" s="13" t="s">
        <v>3647</v>
      </c>
      <c r="C266" s="13" t="s">
        <v>3648</v>
      </c>
      <c r="D266" s="13" t="s">
        <v>556</v>
      </c>
      <c r="E266" s="35"/>
      <c r="F266" s="35"/>
      <c r="G266" s="35"/>
      <c r="H266" s="35"/>
      <c r="I266" s="35"/>
      <c r="J266" s="35"/>
      <c r="K266" s="35"/>
      <c r="L266" s="35"/>
      <c r="M266" s="35"/>
      <c r="N266" s="35"/>
      <c r="O266" s="4"/>
      <c r="P266" s="35"/>
      <c r="Q266" s="35"/>
      <c r="R266" s="35"/>
      <c r="S266" s="12"/>
      <c r="T266" s="12"/>
      <c r="U266" s="12"/>
      <c r="X266" s="25" t="s">
        <v>378</v>
      </c>
      <c r="Y266" s="25" t="s">
        <v>379</v>
      </c>
      <c r="Z266" s="25" t="s">
        <v>524</v>
      </c>
      <c r="AA266" s="25" t="s">
        <v>39</v>
      </c>
      <c r="AB266" s="25"/>
    </row>
    <row r="267" spans="1:28" s="14" customFormat="1" x14ac:dyDescent="0.3">
      <c r="A267" s="11"/>
      <c r="B267" s="11" t="s">
        <v>3650</v>
      </c>
      <c r="C267" s="11" t="s">
        <v>3651</v>
      </c>
      <c r="D267" s="11" t="s">
        <v>556</v>
      </c>
      <c r="E267" s="3"/>
      <c r="F267" s="35"/>
      <c r="G267" s="3"/>
      <c r="H267" s="35"/>
      <c r="I267" s="35" t="str">
        <f>IF(AND(ISNUMBER(I268),ISNUMBER(I269)), (I268-I269)/I268, "")</f>
        <v/>
      </c>
      <c r="J267" s="35"/>
      <c r="K267" s="35" t="str">
        <f>IF(AND(ISNUMBER(K268),ISNUMBER(K269)), (K268-K269)/K268, "")</f>
        <v/>
      </c>
      <c r="L267" s="35"/>
      <c r="M267" s="35" t="str">
        <f>IF(AND(ISNUMBER(M268),ISNUMBER(M269)), (M268-M269)/M268, "")</f>
        <v/>
      </c>
      <c r="N267" s="3"/>
      <c r="O267" s="5" t="str">
        <f>IF(AND(ISNUMBER(O268),ISNUMBER(O269)), (O268-O269)/O268, "")</f>
        <v/>
      </c>
      <c r="P267" s="12"/>
      <c r="Q267" s="12"/>
      <c r="R267" s="12"/>
      <c r="S267" s="12"/>
      <c r="T267" s="12"/>
      <c r="U267" s="12"/>
      <c r="X267" s="25" t="s">
        <v>380</v>
      </c>
      <c r="Y267" s="25" t="s">
        <v>381</v>
      </c>
      <c r="Z267" s="25" t="s">
        <v>524</v>
      </c>
      <c r="AA267" s="25" t="s">
        <v>62</v>
      </c>
      <c r="AB267" s="25"/>
    </row>
    <row r="268" spans="1:28" s="14" customFormat="1" x14ac:dyDescent="0.3">
      <c r="A268" s="13"/>
      <c r="B268" s="13" t="s">
        <v>3655</v>
      </c>
      <c r="C268" s="13" t="s">
        <v>3656</v>
      </c>
      <c r="D268" s="13" t="s">
        <v>556</v>
      </c>
      <c r="E268" s="35"/>
      <c r="F268" s="35"/>
      <c r="G268" s="35"/>
      <c r="H268" s="35"/>
      <c r="I268" s="35"/>
      <c r="J268" s="35"/>
      <c r="K268" s="35"/>
      <c r="L268" s="35"/>
      <c r="M268" s="35"/>
      <c r="N268" s="35"/>
      <c r="O268" s="4"/>
      <c r="P268" s="35"/>
      <c r="Q268" s="35"/>
      <c r="R268" s="35"/>
      <c r="S268" s="12"/>
      <c r="T268" s="12"/>
      <c r="U268" s="12"/>
      <c r="X268" s="25" t="s">
        <v>508</v>
      </c>
      <c r="Y268" s="25" t="s">
        <v>509</v>
      </c>
      <c r="Z268" s="25" t="s">
        <v>3758</v>
      </c>
      <c r="AA268" s="25" t="s">
        <v>23</v>
      </c>
      <c r="AB268" s="25"/>
    </row>
    <row r="269" spans="1:28" s="14" customFormat="1" x14ac:dyDescent="0.3">
      <c r="A269" s="13"/>
      <c r="B269" s="13" t="s">
        <v>3658</v>
      </c>
      <c r="C269" s="13" t="s">
        <v>3659</v>
      </c>
      <c r="D269" s="13" t="s">
        <v>556</v>
      </c>
      <c r="E269" s="35"/>
      <c r="F269" s="35"/>
      <c r="G269" s="35"/>
      <c r="H269" s="35"/>
      <c r="I269" s="35"/>
      <c r="J269" s="35"/>
      <c r="K269" s="35"/>
      <c r="L269" s="35"/>
      <c r="M269" s="35"/>
      <c r="N269" s="35"/>
      <c r="O269" s="4"/>
      <c r="P269" s="35"/>
      <c r="Q269" s="35"/>
      <c r="R269" s="35"/>
      <c r="S269" s="12"/>
      <c r="T269" s="12"/>
      <c r="U269" s="12"/>
      <c r="X269" s="25" t="s">
        <v>382</v>
      </c>
      <c r="Y269" s="25" t="s">
        <v>383</v>
      </c>
      <c r="Z269" s="25" t="s">
        <v>524</v>
      </c>
      <c r="AA269" s="25" t="s">
        <v>11</v>
      </c>
      <c r="AB269" s="25"/>
    </row>
    <row r="270" spans="1:28" s="14" customFormat="1" x14ac:dyDescent="0.3">
      <c r="A270" s="11"/>
      <c r="B270" s="11" t="s">
        <v>3661</v>
      </c>
      <c r="C270" s="11" t="s">
        <v>3662</v>
      </c>
      <c r="D270" s="11" t="s">
        <v>556</v>
      </c>
      <c r="E270" s="3"/>
      <c r="F270" s="35"/>
      <c r="G270" s="3"/>
      <c r="H270" s="35"/>
      <c r="I270" s="35" t="str">
        <f>IF(AND(ISNUMBER(I271),ISNUMBER(I272)), (I271-I272)/I271, "")</f>
        <v/>
      </c>
      <c r="J270" s="35"/>
      <c r="K270" s="35" t="str">
        <f>IF(AND(ISNUMBER(K271),ISNUMBER(K272)), (K271-K272)/K271, "")</f>
        <v/>
      </c>
      <c r="L270" s="35"/>
      <c r="M270" s="35" t="str">
        <f>IF(AND(ISNUMBER(M271),ISNUMBER(M272)), (M271-M272)/M271, "")</f>
        <v/>
      </c>
      <c r="N270" s="3"/>
      <c r="O270" s="5" t="str">
        <f>IF(AND(ISNUMBER(O271),ISNUMBER(O272)), (O271-O272)/O271, "")</f>
        <v/>
      </c>
      <c r="P270" s="12"/>
      <c r="Q270" s="12"/>
      <c r="R270" s="12"/>
      <c r="S270" s="12"/>
      <c r="T270" s="12"/>
      <c r="U270" s="12"/>
      <c r="X270" s="25" t="s">
        <v>384</v>
      </c>
      <c r="Y270" s="25" t="s">
        <v>385</v>
      </c>
      <c r="Z270" s="25" t="s">
        <v>524</v>
      </c>
      <c r="AA270" s="25" t="s">
        <v>6</v>
      </c>
      <c r="AB270" s="25"/>
    </row>
    <row r="271" spans="1:28" s="14" customFormat="1" x14ac:dyDescent="0.3">
      <c r="A271" s="13"/>
      <c r="B271" s="13" t="s">
        <v>3665</v>
      </c>
      <c r="C271" s="13" t="s">
        <v>3666</v>
      </c>
      <c r="D271" s="13" t="s">
        <v>556</v>
      </c>
      <c r="E271" s="35"/>
      <c r="F271" s="35"/>
      <c r="G271" s="35"/>
      <c r="H271" s="35"/>
      <c r="I271" s="35"/>
      <c r="J271" s="35"/>
      <c r="K271" s="35"/>
      <c r="L271" s="35"/>
      <c r="M271" s="35"/>
      <c r="N271" s="35"/>
      <c r="O271" s="4"/>
      <c r="P271" s="35"/>
      <c r="Q271" s="35"/>
      <c r="R271" s="35"/>
      <c r="S271" s="12"/>
      <c r="T271" s="12"/>
      <c r="U271" s="12"/>
      <c r="X271" s="25" t="s">
        <v>510</v>
      </c>
      <c r="Y271" s="25" t="s">
        <v>511</v>
      </c>
      <c r="Z271" s="25" t="s">
        <v>525</v>
      </c>
      <c r="AA271" s="25" t="s">
        <v>11</v>
      </c>
      <c r="AB271" s="25"/>
    </row>
    <row r="272" spans="1:28" s="14" customFormat="1" ht="28.8" x14ac:dyDescent="0.3">
      <c r="A272" s="13"/>
      <c r="B272" s="13" t="s">
        <v>3668</v>
      </c>
      <c r="C272" s="13" t="s">
        <v>3669</v>
      </c>
      <c r="D272" s="13" t="s">
        <v>556</v>
      </c>
      <c r="E272" s="35"/>
      <c r="F272" s="35"/>
      <c r="G272" s="35"/>
      <c r="H272" s="35"/>
      <c r="I272" s="35"/>
      <c r="J272" s="35"/>
      <c r="K272" s="35"/>
      <c r="L272" s="35"/>
      <c r="M272" s="35"/>
      <c r="N272" s="35"/>
      <c r="O272" s="4"/>
      <c r="P272" s="35"/>
      <c r="Q272" s="35"/>
      <c r="R272" s="35"/>
      <c r="S272" s="12"/>
      <c r="T272" s="12"/>
      <c r="U272" s="12"/>
      <c r="X272" s="25" t="s">
        <v>386</v>
      </c>
      <c r="Y272" s="25" t="s">
        <v>387</v>
      </c>
      <c r="Z272" s="25" t="s">
        <v>524</v>
      </c>
      <c r="AA272" s="25" t="s">
        <v>11</v>
      </c>
      <c r="AB272" s="25"/>
    </row>
    <row r="273" spans="1:28" s="14" customFormat="1" x14ac:dyDescent="0.3">
      <c r="A273" s="11"/>
      <c r="B273" s="11" t="s">
        <v>3671</v>
      </c>
      <c r="C273" s="11" t="s">
        <v>3672</v>
      </c>
      <c r="D273" s="11" t="s">
        <v>556</v>
      </c>
      <c r="E273" s="3"/>
      <c r="F273" s="35"/>
      <c r="G273" s="3"/>
      <c r="H273" s="35"/>
      <c r="I273" s="35" t="str">
        <f>IF(AND(ISNUMBER(I274),ISNUMBER(I275)), (I274-I275)/I274, "")</f>
        <v/>
      </c>
      <c r="J273" s="35"/>
      <c r="K273" s="35" t="str">
        <f>IF(AND(ISNUMBER(K274),ISNUMBER(K275)), (K274-K275)/K274, "")</f>
        <v/>
      </c>
      <c r="L273" s="35"/>
      <c r="M273" s="35" t="str">
        <f>IF(AND(ISNUMBER(M274),ISNUMBER(M275)), (M274-M275)/M274, "")</f>
        <v/>
      </c>
      <c r="N273" s="3"/>
      <c r="O273" s="5" t="str">
        <f>IF(AND(ISNUMBER(O274),ISNUMBER(O275)), (O274-O275)/O274, "")</f>
        <v/>
      </c>
      <c r="P273" s="12"/>
      <c r="Q273" s="12"/>
      <c r="R273" s="12"/>
      <c r="S273" s="12"/>
      <c r="T273" s="12"/>
      <c r="U273" s="12"/>
      <c r="X273" s="25" t="s">
        <v>512</v>
      </c>
      <c r="Y273" s="25" t="s">
        <v>513</v>
      </c>
      <c r="Z273" s="25" t="s">
        <v>524</v>
      </c>
      <c r="AA273" s="25" t="s">
        <v>11</v>
      </c>
      <c r="AB273" s="25"/>
    </row>
    <row r="274" spans="1:28" s="14" customFormat="1" x14ac:dyDescent="0.3">
      <c r="A274" s="13"/>
      <c r="B274" s="13" t="s">
        <v>3675</v>
      </c>
      <c r="C274" s="13" t="s">
        <v>3676</v>
      </c>
      <c r="D274" s="13" t="s">
        <v>556</v>
      </c>
      <c r="E274" s="35"/>
      <c r="F274" s="35"/>
      <c r="G274" s="35"/>
      <c r="H274" s="35"/>
      <c r="I274" s="35"/>
      <c r="J274" s="35"/>
      <c r="K274" s="35"/>
      <c r="L274" s="35"/>
      <c r="M274" s="35"/>
      <c r="N274" s="35"/>
      <c r="O274" s="4"/>
      <c r="P274" s="35"/>
      <c r="Q274" s="35"/>
      <c r="R274" s="35"/>
      <c r="S274" s="12"/>
      <c r="T274" s="12"/>
      <c r="U274" s="12"/>
      <c r="X274" s="25" t="s">
        <v>388</v>
      </c>
      <c r="Y274" s="25" t="s">
        <v>389</v>
      </c>
      <c r="Z274" s="25" t="s">
        <v>524</v>
      </c>
      <c r="AA274" s="25" t="s">
        <v>11</v>
      </c>
      <c r="AB274" s="25"/>
    </row>
    <row r="275" spans="1:28" s="14" customFormat="1" x14ac:dyDescent="0.3">
      <c r="A275" s="13"/>
      <c r="B275" s="13" t="s">
        <v>3678</v>
      </c>
      <c r="C275" s="13" t="s">
        <v>3679</v>
      </c>
      <c r="D275" s="13" t="s">
        <v>556</v>
      </c>
      <c r="E275" s="35"/>
      <c r="F275" s="35"/>
      <c r="G275" s="35"/>
      <c r="H275" s="35"/>
      <c r="I275" s="35"/>
      <c r="J275" s="35"/>
      <c r="K275" s="35"/>
      <c r="L275" s="35"/>
      <c r="M275" s="35"/>
      <c r="N275" s="35"/>
      <c r="O275" s="4"/>
      <c r="P275" s="35"/>
      <c r="Q275" s="35"/>
      <c r="R275" s="35"/>
      <c r="S275" s="12"/>
      <c r="T275" s="12"/>
      <c r="U275" s="12"/>
      <c r="X275" s="25" t="s">
        <v>390</v>
      </c>
      <c r="Y275" s="25" t="s">
        <v>391</v>
      </c>
      <c r="Z275" s="25" t="s">
        <v>525</v>
      </c>
      <c r="AA275" s="25" t="s">
        <v>11</v>
      </c>
      <c r="AB275" s="25"/>
    </row>
    <row r="276" spans="1:28" s="14" customFormat="1" ht="15.6" x14ac:dyDescent="0.3">
      <c r="A276" s="9"/>
      <c r="B276" s="9" t="s">
        <v>556</v>
      </c>
      <c r="C276" s="9" t="s">
        <v>4555</v>
      </c>
      <c r="D276" s="10" t="s">
        <v>556</v>
      </c>
      <c r="E276" s="10"/>
      <c r="F276" s="10"/>
      <c r="G276" s="10"/>
      <c r="H276" s="10"/>
      <c r="I276" s="10"/>
      <c r="J276" s="10"/>
      <c r="K276" s="10"/>
      <c r="L276" s="10"/>
      <c r="M276" s="10"/>
      <c r="N276" s="10"/>
      <c r="O276" s="10"/>
      <c r="P276" s="10"/>
      <c r="Q276" s="10"/>
      <c r="R276" s="10"/>
      <c r="S276" s="10"/>
      <c r="T276" s="10"/>
      <c r="U276" s="10"/>
      <c r="X276" s="25" t="s">
        <v>392</v>
      </c>
      <c r="Y276" s="25" t="s">
        <v>393</v>
      </c>
      <c r="Z276" s="25" t="s">
        <v>524</v>
      </c>
      <c r="AA276" s="25" t="s">
        <v>11</v>
      </c>
      <c r="AB276" s="25"/>
    </row>
    <row r="277" spans="1:28" s="14" customFormat="1" x14ac:dyDescent="0.3">
      <c r="A277" s="11"/>
      <c r="B277" s="11" t="s">
        <v>1857</v>
      </c>
      <c r="C277" s="11" t="s">
        <v>1858</v>
      </c>
      <c r="D277" s="11" t="s">
        <v>556</v>
      </c>
      <c r="E277" s="3"/>
      <c r="F277" s="3"/>
      <c r="G277" s="35"/>
      <c r="H277" s="35"/>
      <c r="I277" s="35" t="str">
        <f>IF(AND(ISNUMBER(I278),ISNUMBER(I279)), I278/(I279/10), "")</f>
        <v/>
      </c>
      <c r="J277" s="35"/>
      <c r="K277" s="35" t="str">
        <f>IF(AND(ISNUMBER(K278),ISNUMBER(K279)), K278/(K279/10), "")</f>
        <v/>
      </c>
      <c r="L277" s="35"/>
      <c r="M277" s="35" t="str">
        <f>IF(AND(ISNUMBER(M278),ISNUMBER(M279)), M278/(M279/10), "")</f>
        <v/>
      </c>
      <c r="N277" s="35"/>
      <c r="O277" s="5" t="str">
        <f>IF(AND(ISNUMBER(O278),ISNUMBER(O279)), O278/(O279/10), "")</f>
        <v/>
      </c>
      <c r="P277" s="35"/>
      <c r="Q277" s="35"/>
      <c r="R277" s="12"/>
      <c r="S277" s="12"/>
      <c r="T277" s="12"/>
      <c r="U277" s="12"/>
      <c r="X277" s="25" t="s">
        <v>394</v>
      </c>
      <c r="Y277" s="25" t="s">
        <v>395</v>
      </c>
      <c r="Z277" s="25" t="s">
        <v>3758</v>
      </c>
      <c r="AA277" s="25" t="s">
        <v>11</v>
      </c>
      <c r="AB277" s="25"/>
    </row>
    <row r="278" spans="1:28" s="14" customFormat="1" x14ac:dyDescent="0.3">
      <c r="A278" s="13"/>
      <c r="B278" s="13" t="s">
        <v>1866</v>
      </c>
      <c r="C278" s="13" t="s">
        <v>1867</v>
      </c>
      <c r="D278" s="13" t="s">
        <v>556</v>
      </c>
      <c r="E278" s="35"/>
      <c r="F278" s="35"/>
      <c r="G278" s="35"/>
      <c r="H278" s="35"/>
      <c r="I278" s="35"/>
      <c r="J278" s="35"/>
      <c r="K278" s="35"/>
      <c r="L278" s="35"/>
      <c r="M278" s="35"/>
      <c r="N278" s="35"/>
      <c r="O278" s="4"/>
      <c r="P278" s="35"/>
      <c r="Q278" s="35"/>
      <c r="R278" s="35"/>
      <c r="S278" s="12"/>
      <c r="T278" s="12"/>
      <c r="U278" s="12"/>
      <c r="X278" s="25" t="s">
        <v>396</v>
      </c>
      <c r="Y278" s="25" t="s">
        <v>397</v>
      </c>
      <c r="Z278" s="25" t="s">
        <v>525</v>
      </c>
      <c r="AA278" s="25" t="s">
        <v>11</v>
      </c>
      <c r="AB278" s="25"/>
    </row>
    <row r="279" spans="1:28" s="14" customFormat="1" x14ac:dyDescent="0.3">
      <c r="A279" s="13"/>
      <c r="B279" s="13" t="s">
        <v>1871</v>
      </c>
      <c r="C279" s="13" t="s">
        <v>1872</v>
      </c>
      <c r="D279" s="13" t="s">
        <v>556</v>
      </c>
      <c r="E279" s="35"/>
      <c r="F279" s="35"/>
      <c r="G279" s="35"/>
      <c r="H279" s="35"/>
      <c r="I279" s="35"/>
      <c r="J279" s="35"/>
      <c r="K279" s="35"/>
      <c r="L279" s="35"/>
      <c r="M279" s="35"/>
      <c r="N279" s="35"/>
      <c r="O279" s="4"/>
      <c r="P279" s="35"/>
      <c r="Q279" s="35"/>
      <c r="R279" s="35"/>
      <c r="S279" s="12"/>
      <c r="T279" s="12"/>
      <c r="U279" s="12"/>
      <c r="X279" s="25" t="s">
        <v>398</v>
      </c>
      <c r="Y279" s="25" t="s">
        <v>399</v>
      </c>
      <c r="Z279" s="25" t="s">
        <v>524</v>
      </c>
      <c r="AA279" s="25" t="s">
        <v>11</v>
      </c>
      <c r="AB279" s="25"/>
    </row>
    <row r="280" spans="1:28" s="14" customFormat="1" x14ac:dyDescent="0.3">
      <c r="A280" s="11"/>
      <c r="B280" s="11" t="s">
        <v>1984</v>
      </c>
      <c r="C280" s="11" t="s">
        <v>1985</v>
      </c>
      <c r="D280" s="11" t="s">
        <v>556</v>
      </c>
      <c r="E280" s="3"/>
      <c r="F280" s="3"/>
      <c r="G280" s="35"/>
      <c r="H280" s="35"/>
      <c r="I280" s="35" t="str">
        <f>IF(AND(ISNUMBER(I281),ISNUMBER(I282)), I281/I282*100, "")</f>
        <v/>
      </c>
      <c r="J280" s="35"/>
      <c r="K280" s="35" t="str">
        <f>IF(AND(ISNUMBER(K281),ISNUMBER(K282)), K281/K282*100, "")</f>
        <v/>
      </c>
      <c r="L280" s="35"/>
      <c r="M280" s="35" t="str">
        <f>IF(AND(ISNUMBER(M281),ISNUMBER(M282)), M281/M282*100, "")</f>
        <v/>
      </c>
      <c r="N280" s="35"/>
      <c r="O280" s="5" t="str">
        <f>IF(AND(ISNUMBER(O281),ISNUMBER(O282)), O281/O282*100, "")</f>
        <v/>
      </c>
      <c r="P280" s="35"/>
      <c r="Q280" s="35"/>
      <c r="R280" s="12"/>
      <c r="S280" s="12"/>
      <c r="T280" s="12"/>
      <c r="U280" s="12"/>
      <c r="X280" s="25" t="s">
        <v>400</v>
      </c>
      <c r="Y280" s="25" t="s">
        <v>401</v>
      </c>
      <c r="Z280" s="25" t="s">
        <v>524</v>
      </c>
      <c r="AA280" s="25" t="s">
        <v>11</v>
      </c>
      <c r="AB280" s="25"/>
    </row>
    <row r="281" spans="1:28" s="14" customFormat="1" x14ac:dyDescent="0.3">
      <c r="A281" s="13"/>
      <c r="B281" s="13" t="s">
        <v>1994</v>
      </c>
      <c r="C281" s="13" t="s">
        <v>1995</v>
      </c>
      <c r="D281" s="13" t="s">
        <v>556</v>
      </c>
      <c r="E281" s="35"/>
      <c r="F281" s="35"/>
      <c r="G281" s="35"/>
      <c r="H281" s="35"/>
      <c r="I281" s="35"/>
      <c r="J281" s="35"/>
      <c r="K281" s="35"/>
      <c r="L281" s="35"/>
      <c r="M281" s="35"/>
      <c r="N281" s="35"/>
      <c r="O281" s="4"/>
      <c r="P281" s="35"/>
      <c r="Q281" s="35"/>
      <c r="R281" s="35"/>
      <c r="S281" s="12"/>
      <c r="T281" s="12"/>
      <c r="U281" s="12"/>
      <c r="X281" s="25" t="s">
        <v>402</v>
      </c>
      <c r="Y281" s="25" t="s">
        <v>403</v>
      </c>
      <c r="Z281" s="25" t="s">
        <v>524</v>
      </c>
      <c r="AA281" s="25" t="s">
        <v>11</v>
      </c>
      <c r="AB281" s="25"/>
    </row>
    <row r="282" spans="1:28" s="14" customFormat="1" x14ac:dyDescent="0.3">
      <c r="A282" s="13"/>
      <c r="B282" s="13" t="s">
        <v>1999</v>
      </c>
      <c r="C282" s="13" t="s">
        <v>2000</v>
      </c>
      <c r="D282" s="13" t="s">
        <v>556</v>
      </c>
      <c r="E282" s="35"/>
      <c r="F282" s="35"/>
      <c r="G282" s="35"/>
      <c r="H282" s="35"/>
      <c r="I282" s="35"/>
      <c r="J282" s="35"/>
      <c r="K282" s="35"/>
      <c r="L282" s="35"/>
      <c r="M282" s="35"/>
      <c r="N282" s="35"/>
      <c r="O282" s="4"/>
      <c r="P282" s="35"/>
      <c r="Q282" s="35"/>
      <c r="R282" s="35"/>
      <c r="S282" s="12"/>
      <c r="T282" s="12"/>
      <c r="U282" s="12"/>
      <c r="X282" s="25" t="s">
        <v>404</v>
      </c>
      <c r="Y282" s="25" t="s">
        <v>405</v>
      </c>
      <c r="Z282" s="25" t="s">
        <v>524</v>
      </c>
      <c r="AA282" s="25" t="s">
        <v>11</v>
      </c>
      <c r="AB282" s="25"/>
    </row>
    <row r="283" spans="1:28" s="14" customFormat="1" x14ac:dyDescent="0.3">
      <c r="A283" s="11"/>
      <c r="B283" s="11" t="s">
        <v>2023</v>
      </c>
      <c r="C283" s="11" t="s">
        <v>2024</v>
      </c>
      <c r="D283" s="11" t="s">
        <v>556</v>
      </c>
      <c r="E283" s="3"/>
      <c r="F283" s="3"/>
      <c r="G283" s="35"/>
      <c r="H283" s="35"/>
      <c r="I283" s="35" t="str">
        <f>IF(AND(ISNUMBER(I284),ISNUMBER(I285)), I284/I285*100, "")</f>
        <v/>
      </c>
      <c r="J283" s="35"/>
      <c r="K283" s="35" t="str">
        <f>IF(AND(ISNUMBER(K284),ISNUMBER(K285)), K284/K285*100, "")</f>
        <v/>
      </c>
      <c r="L283" s="35"/>
      <c r="M283" s="35" t="str">
        <f>IF(AND(ISNUMBER(M284),ISNUMBER(M285)), M284/M285*100, "")</f>
        <v/>
      </c>
      <c r="N283" s="35"/>
      <c r="O283" s="5" t="str">
        <f>IF(AND(ISNUMBER(O284),ISNUMBER(O285)), O284/O285*100, "")</f>
        <v/>
      </c>
      <c r="P283" s="35"/>
      <c r="Q283" s="35"/>
      <c r="R283" s="12"/>
      <c r="S283" s="12"/>
      <c r="T283" s="12"/>
      <c r="U283" s="12"/>
      <c r="X283" s="25" t="s">
        <v>406</v>
      </c>
      <c r="Y283" s="25" t="s">
        <v>407</v>
      </c>
      <c r="Z283" s="25" t="s">
        <v>524</v>
      </c>
      <c r="AA283" s="25" t="s">
        <v>6</v>
      </c>
      <c r="AB283" s="25"/>
    </row>
    <row r="284" spans="1:28" s="14" customFormat="1" x14ac:dyDescent="0.3">
      <c r="A284" s="13"/>
      <c r="B284" s="13" t="s">
        <v>2030</v>
      </c>
      <c r="C284" s="13" t="s">
        <v>2031</v>
      </c>
      <c r="D284" s="13" t="s">
        <v>556</v>
      </c>
      <c r="E284" s="35"/>
      <c r="F284" s="35"/>
      <c r="G284" s="35"/>
      <c r="H284" s="35"/>
      <c r="I284" s="35"/>
      <c r="J284" s="35"/>
      <c r="K284" s="35"/>
      <c r="L284" s="35"/>
      <c r="M284" s="35"/>
      <c r="N284" s="35"/>
      <c r="O284" s="4"/>
      <c r="P284" s="35"/>
      <c r="Q284" s="35"/>
      <c r="R284" s="35"/>
      <c r="S284" s="12"/>
      <c r="T284" s="12"/>
      <c r="U284" s="12"/>
      <c r="X284" s="25" t="s">
        <v>514</v>
      </c>
      <c r="Y284" s="25" t="s">
        <v>515</v>
      </c>
      <c r="Z284" s="25" t="s">
        <v>524</v>
      </c>
      <c r="AA284" s="25" t="s">
        <v>11</v>
      </c>
      <c r="AB284" s="25"/>
    </row>
    <row r="285" spans="1:28" s="14" customFormat="1" x14ac:dyDescent="0.3">
      <c r="A285" s="13"/>
      <c r="B285" s="13" t="s">
        <v>2035</v>
      </c>
      <c r="C285" s="13" t="s">
        <v>2036</v>
      </c>
      <c r="D285" s="13" t="s">
        <v>556</v>
      </c>
      <c r="E285" s="35"/>
      <c r="F285" s="35"/>
      <c r="G285" s="35"/>
      <c r="H285" s="35"/>
      <c r="I285" s="35"/>
      <c r="J285" s="35"/>
      <c r="K285" s="35"/>
      <c r="L285" s="35"/>
      <c r="M285" s="35"/>
      <c r="N285" s="35"/>
      <c r="O285" s="4"/>
      <c r="P285" s="35"/>
      <c r="Q285" s="35"/>
      <c r="R285" s="35"/>
      <c r="S285" s="12"/>
      <c r="T285" s="12"/>
      <c r="U285" s="12"/>
      <c r="X285" s="25" t="s">
        <v>408</v>
      </c>
      <c r="Y285" s="25" t="s">
        <v>409</v>
      </c>
      <c r="Z285" s="25" t="s">
        <v>524</v>
      </c>
      <c r="AA285" s="25" t="s">
        <v>11</v>
      </c>
      <c r="AB285" s="25"/>
    </row>
    <row r="286" spans="1:28" s="14" customFormat="1" x14ac:dyDescent="0.3">
      <c r="A286" s="11"/>
      <c r="B286" s="11" t="s">
        <v>2056</v>
      </c>
      <c r="C286" s="11" t="s">
        <v>2057</v>
      </c>
      <c r="D286" s="11" t="s">
        <v>556</v>
      </c>
      <c r="E286" s="3"/>
      <c r="F286" s="3"/>
      <c r="G286" s="35"/>
      <c r="H286" s="35"/>
      <c r="I286" s="35" t="str">
        <f>IF(AND(ISNUMBER(I287),ISNUMBER(I288)), I287/I288*1000, "")</f>
        <v/>
      </c>
      <c r="J286" s="35"/>
      <c r="K286" s="35" t="str">
        <f>IF(AND(ISNUMBER(K287),ISNUMBER(K288)), K287/K288*1000, "")</f>
        <v/>
      </c>
      <c r="L286" s="35"/>
      <c r="M286" s="35" t="str">
        <f>IF(AND(ISNUMBER(M287),ISNUMBER(M288)), M287/M288*1000, "")</f>
        <v/>
      </c>
      <c r="N286" s="35"/>
      <c r="O286" s="5" t="str">
        <f>IF(AND(ISNUMBER(O287),ISNUMBER(O288)), O287/O288*1000, "")</f>
        <v/>
      </c>
      <c r="P286" s="35"/>
      <c r="Q286" s="35"/>
      <c r="R286" s="12"/>
      <c r="S286" s="12"/>
      <c r="T286" s="12"/>
      <c r="U286" s="12"/>
      <c r="X286" s="25" t="s">
        <v>410</v>
      </c>
      <c r="Y286" s="25" t="s">
        <v>411</v>
      </c>
      <c r="Z286" s="25" t="s">
        <v>524</v>
      </c>
      <c r="AA286" s="25" t="s">
        <v>11</v>
      </c>
      <c r="AB286" s="25"/>
    </row>
    <row r="287" spans="1:28" s="14" customFormat="1" x14ac:dyDescent="0.3">
      <c r="A287" s="13"/>
      <c r="B287" s="13" t="s">
        <v>2063</v>
      </c>
      <c r="C287" s="13" t="s">
        <v>2064</v>
      </c>
      <c r="D287" s="13" t="s">
        <v>556</v>
      </c>
      <c r="E287" s="35"/>
      <c r="F287" s="35"/>
      <c r="G287" s="35"/>
      <c r="H287" s="35"/>
      <c r="I287" s="35"/>
      <c r="J287" s="35"/>
      <c r="K287" s="35"/>
      <c r="L287" s="35"/>
      <c r="M287" s="35"/>
      <c r="N287" s="35"/>
      <c r="O287" s="4"/>
      <c r="P287" s="35"/>
      <c r="Q287" s="35"/>
      <c r="R287" s="35"/>
      <c r="S287" s="12"/>
      <c r="T287" s="12"/>
      <c r="U287" s="12"/>
      <c r="X287" s="25" t="s">
        <v>412</v>
      </c>
      <c r="Y287" s="25" t="s">
        <v>413</v>
      </c>
      <c r="Z287" s="25" t="s">
        <v>524</v>
      </c>
      <c r="AA287" s="25" t="s">
        <v>16</v>
      </c>
      <c r="AB287" s="25"/>
    </row>
    <row r="288" spans="1:28" s="14" customFormat="1" x14ac:dyDescent="0.3">
      <c r="A288" s="13"/>
      <c r="B288" s="13" t="s">
        <v>2067</v>
      </c>
      <c r="C288" s="13" t="s">
        <v>2068</v>
      </c>
      <c r="D288" s="13" t="s">
        <v>556</v>
      </c>
      <c r="E288" s="35"/>
      <c r="F288" s="35"/>
      <c r="G288" s="35"/>
      <c r="H288" s="35"/>
      <c r="I288" s="35"/>
      <c r="J288" s="35"/>
      <c r="K288" s="35"/>
      <c r="L288" s="35"/>
      <c r="M288" s="35"/>
      <c r="N288" s="35"/>
      <c r="O288" s="4"/>
      <c r="P288" s="35"/>
      <c r="Q288" s="35"/>
      <c r="R288" s="35"/>
      <c r="S288" s="12"/>
      <c r="T288" s="12"/>
      <c r="U288" s="12"/>
      <c r="X288" s="25" t="s">
        <v>414</v>
      </c>
      <c r="Y288" s="25" t="s">
        <v>415</v>
      </c>
      <c r="Z288" s="25" t="s">
        <v>525</v>
      </c>
      <c r="AA288" s="25" t="s">
        <v>11</v>
      </c>
      <c r="AB288" s="25"/>
    </row>
    <row r="289" spans="1:28" s="14" customFormat="1" x14ac:dyDescent="0.3">
      <c r="A289" s="11"/>
      <c r="B289" s="11" t="s">
        <v>2091</v>
      </c>
      <c r="C289" s="11" t="s">
        <v>4556</v>
      </c>
      <c r="D289" s="11" t="s">
        <v>556</v>
      </c>
      <c r="E289" s="3"/>
      <c r="F289" s="3"/>
      <c r="G289" s="35"/>
      <c r="H289" s="35"/>
      <c r="I289" s="35" t="str">
        <f>IF(AND(ISNUMBER(I290),ISNUMBER(I291)), I290/I291, "")</f>
        <v/>
      </c>
      <c r="J289" s="35"/>
      <c r="K289" s="35" t="str">
        <f>IF(AND(ISNUMBER(K290),ISNUMBER(K291)), K290/K291, "")</f>
        <v/>
      </c>
      <c r="L289" s="35"/>
      <c r="M289" s="35" t="str">
        <f>IF(AND(ISNUMBER(M290),ISNUMBER(M291)), M290/M291, "")</f>
        <v/>
      </c>
      <c r="N289" s="35"/>
      <c r="O289" s="5" t="str">
        <f>IF(AND(ISNUMBER(O290),ISNUMBER(O291)), O290/O291, "")</f>
        <v/>
      </c>
      <c r="P289" s="35"/>
      <c r="Q289" s="35"/>
      <c r="R289" s="12"/>
      <c r="S289" s="12"/>
      <c r="T289" s="12"/>
      <c r="U289" s="12"/>
      <c r="X289" s="25" t="s">
        <v>516</v>
      </c>
      <c r="Y289" s="25" t="s">
        <v>517</v>
      </c>
      <c r="Z289" s="25" t="s">
        <v>524</v>
      </c>
      <c r="AA289" s="25" t="s">
        <v>11</v>
      </c>
      <c r="AB289" s="25"/>
    </row>
    <row r="290" spans="1:28" s="14" customFormat="1" x14ac:dyDescent="0.3">
      <c r="A290" s="13"/>
      <c r="B290" s="13" t="s">
        <v>2100</v>
      </c>
      <c r="C290" s="13" t="s">
        <v>2101</v>
      </c>
      <c r="D290" s="13" t="s">
        <v>556</v>
      </c>
      <c r="E290" s="35"/>
      <c r="F290" s="35"/>
      <c r="G290" s="35"/>
      <c r="H290" s="35"/>
      <c r="I290" s="35"/>
      <c r="J290" s="35"/>
      <c r="K290" s="35"/>
      <c r="L290" s="35"/>
      <c r="M290" s="35"/>
      <c r="N290" s="35"/>
      <c r="O290" s="4"/>
      <c r="P290" s="35"/>
      <c r="Q290" s="35"/>
      <c r="R290" s="35"/>
      <c r="S290" s="12"/>
      <c r="T290" s="12"/>
      <c r="U290" s="12"/>
      <c r="X290" s="25" t="s">
        <v>416</v>
      </c>
      <c r="Y290" s="25" t="s">
        <v>417</v>
      </c>
      <c r="Z290" s="25" t="s">
        <v>524</v>
      </c>
      <c r="AA290" s="25" t="s">
        <v>11</v>
      </c>
      <c r="AB290" s="25"/>
    </row>
    <row r="291" spans="1:28" s="14" customFormat="1" x14ac:dyDescent="0.3">
      <c r="A291" s="13"/>
      <c r="B291" s="13" t="s">
        <v>2106</v>
      </c>
      <c r="C291" s="13" t="s">
        <v>2107</v>
      </c>
      <c r="D291" s="13" t="s">
        <v>556</v>
      </c>
      <c r="E291" s="35"/>
      <c r="F291" s="35"/>
      <c r="G291" s="35"/>
      <c r="H291" s="35"/>
      <c r="I291" s="35"/>
      <c r="J291" s="35"/>
      <c r="K291" s="35"/>
      <c r="L291" s="35"/>
      <c r="M291" s="35"/>
      <c r="N291" s="35"/>
      <c r="O291" s="4"/>
      <c r="P291" s="35"/>
      <c r="Q291" s="35"/>
      <c r="R291" s="35"/>
      <c r="S291" s="12"/>
      <c r="T291" s="12"/>
      <c r="U291" s="12"/>
      <c r="X291" s="25" t="s">
        <v>418</v>
      </c>
      <c r="Y291" s="25" t="s">
        <v>419</v>
      </c>
      <c r="Z291" s="25" t="s">
        <v>525</v>
      </c>
      <c r="AA291" s="25" t="s">
        <v>11</v>
      </c>
      <c r="AB291" s="25"/>
    </row>
    <row r="292" spans="1:28" s="14" customFormat="1" x14ac:dyDescent="0.3">
      <c r="A292" s="11"/>
      <c r="B292" s="11" t="s">
        <v>2126</v>
      </c>
      <c r="C292" s="11" t="s">
        <v>2127</v>
      </c>
      <c r="D292" s="11" t="s">
        <v>556</v>
      </c>
      <c r="E292" s="3"/>
      <c r="F292" s="3"/>
      <c r="G292" s="35"/>
      <c r="H292" s="35"/>
      <c r="I292" s="35" t="str">
        <f>IF(AND(ISNUMBER(I293),ISNUMBER(I294)), I293/I294, "")</f>
        <v/>
      </c>
      <c r="J292" s="35"/>
      <c r="K292" s="35" t="str">
        <f>IF(AND(ISNUMBER(K293),ISNUMBER(K294)), K293/K294, "")</f>
        <v/>
      </c>
      <c r="L292" s="35"/>
      <c r="M292" s="35" t="str">
        <f>IF(AND(ISNUMBER(M293),ISNUMBER(M294)), M293/M294, "")</f>
        <v/>
      </c>
      <c r="N292" s="35"/>
      <c r="O292" s="5" t="str">
        <f>IF(AND(ISNUMBER(O293),ISNUMBER(O294)), O293/O294, "")</f>
        <v/>
      </c>
      <c r="P292" s="35"/>
      <c r="Q292" s="35"/>
      <c r="R292" s="12"/>
      <c r="S292" s="12"/>
      <c r="T292" s="12"/>
      <c r="U292" s="12"/>
      <c r="X292" s="25" t="s">
        <v>518</v>
      </c>
      <c r="Y292" s="25" t="s">
        <v>519</v>
      </c>
      <c r="Z292" s="25" t="s">
        <v>525</v>
      </c>
      <c r="AA292" s="25" t="s">
        <v>23</v>
      </c>
      <c r="AB292" s="25"/>
    </row>
    <row r="293" spans="1:28" s="14" customFormat="1" ht="28.8" x14ac:dyDescent="0.3">
      <c r="A293" s="13"/>
      <c r="B293" s="13" t="s">
        <v>2134</v>
      </c>
      <c r="C293" s="13" t="s">
        <v>2135</v>
      </c>
      <c r="D293" s="13" t="s">
        <v>556</v>
      </c>
      <c r="E293" s="35"/>
      <c r="F293" s="35"/>
      <c r="G293" s="35"/>
      <c r="H293" s="35"/>
      <c r="I293" s="35"/>
      <c r="J293" s="35"/>
      <c r="K293" s="35"/>
      <c r="L293" s="35"/>
      <c r="M293" s="35"/>
      <c r="N293" s="35"/>
      <c r="O293" s="4"/>
      <c r="P293" s="35"/>
      <c r="Q293" s="35"/>
      <c r="R293" s="35"/>
      <c r="S293" s="12"/>
      <c r="T293" s="12"/>
      <c r="U293" s="12"/>
      <c r="X293" s="25" t="s">
        <v>520</v>
      </c>
      <c r="Y293" s="25" t="s">
        <v>521</v>
      </c>
      <c r="Z293" s="25" t="s">
        <v>524</v>
      </c>
      <c r="AA293" s="25" t="s">
        <v>442</v>
      </c>
      <c r="AB293" s="25"/>
    </row>
    <row r="294" spans="1:28" s="14" customFormat="1" x14ac:dyDescent="0.3">
      <c r="A294" s="13"/>
      <c r="B294" s="13" t="s">
        <v>2139</v>
      </c>
      <c r="C294" s="13" t="s">
        <v>2140</v>
      </c>
      <c r="D294" s="13" t="s">
        <v>556</v>
      </c>
      <c r="E294" s="35"/>
      <c r="F294" s="35"/>
      <c r="G294" s="35"/>
      <c r="H294" s="35"/>
      <c r="I294" s="35"/>
      <c r="J294" s="35"/>
      <c r="K294" s="35"/>
      <c r="L294" s="35"/>
      <c r="M294" s="35"/>
      <c r="N294" s="35"/>
      <c r="O294" s="4"/>
      <c r="P294" s="35"/>
      <c r="Q294" s="35"/>
      <c r="R294" s="35"/>
      <c r="S294" s="12"/>
      <c r="T294" s="12"/>
      <c r="U294" s="12"/>
      <c r="X294" s="25" t="s">
        <v>420</v>
      </c>
      <c r="Y294" s="25" t="s">
        <v>421</v>
      </c>
      <c r="Z294" s="25" t="s">
        <v>524</v>
      </c>
      <c r="AA294" s="25" t="s">
        <v>16</v>
      </c>
      <c r="AB294" s="25"/>
    </row>
    <row r="295" spans="1:28" s="14" customFormat="1" x14ac:dyDescent="0.3">
      <c r="A295" s="11"/>
      <c r="B295" s="11" t="s">
        <v>2229</v>
      </c>
      <c r="C295" s="11" t="s">
        <v>2230</v>
      </c>
      <c r="D295" s="11" t="s">
        <v>556</v>
      </c>
      <c r="E295" s="3"/>
      <c r="F295" s="3"/>
      <c r="G295" s="35"/>
      <c r="H295" s="35"/>
      <c r="I295" s="35" t="str">
        <f>IF(AND(ISNUMBER(I296),ISNUMBER(I297)), (I296-I297)/I296, "")</f>
        <v/>
      </c>
      <c r="J295" s="35"/>
      <c r="K295" s="35" t="str">
        <f>IF(AND(ISNUMBER(K296),ISNUMBER(K297)), (K296-K297)/K296, "")</f>
        <v/>
      </c>
      <c r="L295" s="35"/>
      <c r="M295" s="35" t="str">
        <f>IF(AND(ISNUMBER(M296),ISNUMBER(M297)), (M296-M297)/M296, "")</f>
        <v/>
      </c>
      <c r="N295" s="35"/>
      <c r="O295" s="5" t="str">
        <f>IF(AND(ISNUMBER(O296),ISNUMBER(O297)), (O296-O297)/O296, "")</f>
        <v/>
      </c>
      <c r="P295" s="35"/>
      <c r="Q295" s="35"/>
      <c r="R295" s="12"/>
      <c r="S295" s="12"/>
      <c r="T295" s="12"/>
      <c r="U295" s="12"/>
      <c r="X295" s="25" t="s">
        <v>422</v>
      </c>
      <c r="Y295" s="25" t="s">
        <v>423</v>
      </c>
      <c r="Z295" s="25" t="s">
        <v>525</v>
      </c>
      <c r="AA295" s="25" t="s">
        <v>23</v>
      </c>
      <c r="AB295" s="25"/>
    </row>
    <row r="296" spans="1:28" s="14" customFormat="1" x14ac:dyDescent="0.3">
      <c r="A296" s="13"/>
      <c r="B296" s="13" t="s">
        <v>2238</v>
      </c>
      <c r="C296" s="13" t="s">
        <v>2239</v>
      </c>
      <c r="D296" s="13" t="s">
        <v>556</v>
      </c>
      <c r="E296" s="35"/>
      <c r="F296" s="35"/>
      <c r="G296" s="35"/>
      <c r="H296" s="35"/>
      <c r="I296" s="35"/>
      <c r="J296" s="35"/>
      <c r="K296" s="35"/>
      <c r="L296" s="35"/>
      <c r="M296" s="35"/>
      <c r="N296" s="35"/>
      <c r="O296" s="4"/>
      <c r="P296" s="35"/>
      <c r="Q296" s="35"/>
      <c r="R296" s="35"/>
      <c r="S296" s="12"/>
      <c r="T296" s="12"/>
      <c r="U296" s="12"/>
      <c r="X296" s="25" t="s">
        <v>424</v>
      </c>
      <c r="Y296" s="25" t="s">
        <v>425</v>
      </c>
      <c r="Z296" s="25" t="s">
        <v>525</v>
      </c>
      <c r="AA296" s="25" t="s">
        <v>26</v>
      </c>
      <c r="AB296" s="25"/>
    </row>
    <row r="297" spans="1:28" s="14" customFormat="1" x14ac:dyDescent="0.3">
      <c r="A297" s="13"/>
      <c r="B297" s="13" t="s">
        <v>2241</v>
      </c>
      <c r="C297" s="13" t="s">
        <v>2242</v>
      </c>
      <c r="D297" s="13" t="s">
        <v>556</v>
      </c>
      <c r="E297" s="35"/>
      <c r="F297" s="35"/>
      <c r="G297" s="35"/>
      <c r="H297" s="35"/>
      <c r="I297" s="35"/>
      <c r="J297" s="35"/>
      <c r="K297" s="35"/>
      <c r="L297" s="35"/>
      <c r="M297" s="35"/>
      <c r="N297" s="35"/>
      <c r="O297" s="4"/>
      <c r="P297" s="35"/>
      <c r="Q297" s="35"/>
      <c r="R297" s="35"/>
      <c r="S297" s="12"/>
      <c r="T297" s="12"/>
      <c r="U297" s="12"/>
      <c r="X297" s="25" t="s">
        <v>426</v>
      </c>
      <c r="Y297" s="25" t="s">
        <v>427</v>
      </c>
      <c r="Z297" s="25" t="s">
        <v>525</v>
      </c>
      <c r="AA297" s="25" t="s">
        <v>89</v>
      </c>
      <c r="AB297" s="25"/>
    </row>
    <row r="298" spans="1:28" s="14" customFormat="1" x14ac:dyDescent="0.3">
      <c r="A298" s="11"/>
      <c r="B298" s="11" t="s">
        <v>2244</v>
      </c>
      <c r="C298" s="11" t="s">
        <v>2245</v>
      </c>
      <c r="D298" s="11" t="s">
        <v>556</v>
      </c>
      <c r="E298" s="3"/>
      <c r="F298" s="3"/>
      <c r="G298" s="35"/>
      <c r="H298" s="35"/>
      <c r="I298" s="35" t="str">
        <f>IF(AND(ISNUMBER(I299),ISNUMBER(I300),ISNUMBER(I301)), (I299-I300)*1000/(365*I301), "")</f>
        <v/>
      </c>
      <c r="J298" s="35"/>
      <c r="K298" s="35" t="str">
        <f>IF(AND(ISNUMBER(K299),ISNUMBER(K300),ISNUMBER(K301)), (K299-K300)*1000/(365*K301), "")</f>
        <v/>
      </c>
      <c r="L298" s="35"/>
      <c r="M298" s="35" t="str">
        <f>IF(AND(ISNUMBER(M299),ISNUMBER(M300),ISNUMBER(M301)), (M299-M300)*1000/(365*M301), "")</f>
        <v/>
      </c>
      <c r="N298" s="35"/>
      <c r="O298" s="5" t="str">
        <f>IF(AND(ISNUMBER(O299),ISNUMBER(O300),ISNUMBER(O301)), (O299-O300)*1000/(365*O301), "")</f>
        <v/>
      </c>
      <c r="P298" s="35"/>
      <c r="Q298" s="35"/>
      <c r="R298" s="12"/>
      <c r="S298" s="12"/>
      <c r="T298" s="12"/>
      <c r="U298" s="12"/>
      <c r="X298" s="25" t="s">
        <v>428</v>
      </c>
      <c r="Y298" s="25" t="s">
        <v>429</v>
      </c>
      <c r="Z298" s="25" t="s">
        <v>524</v>
      </c>
      <c r="AA298" s="25" t="s">
        <v>16</v>
      </c>
      <c r="AB298" s="25"/>
    </row>
    <row r="299" spans="1:28" s="14" customFormat="1" x14ac:dyDescent="0.3">
      <c r="A299" s="13"/>
      <c r="B299" s="13" t="s">
        <v>2253</v>
      </c>
      <c r="C299" s="13" t="s">
        <v>2254</v>
      </c>
      <c r="D299" s="13" t="s">
        <v>556</v>
      </c>
      <c r="E299" s="35"/>
      <c r="F299" s="35"/>
      <c r="G299" s="35"/>
      <c r="H299" s="35"/>
      <c r="I299" s="35"/>
      <c r="J299" s="35"/>
      <c r="K299" s="35"/>
      <c r="L299" s="35"/>
      <c r="M299" s="35"/>
      <c r="N299" s="35"/>
      <c r="O299" s="4"/>
      <c r="P299" s="35"/>
      <c r="Q299" s="35"/>
      <c r="R299" s="35"/>
      <c r="S299" s="12"/>
      <c r="T299" s="12"/>
      <c r="U299" s="12"/>
      <c r="X299" s="25" t="s">
        <v>430</v>
      </c>
      <c r="Y299" s="25" t="s">
        <v>431</v>
      </c>
      <c r="Z299" s="25" t="s">
        <v>524</v>
      </c>
      <c r="AA299" s="25" t="s">
        <v>26</v>
      </c>
      <c r="AB299" s="25"/>
    </row>
    <row r="300" spans="1:28" s="14" customFormat="1" x14ac:dyDescent="0.3">
      <c r="A300" s="13"/>
      <c r="B300" s="13" t="s">
        <v>2258</v>
      </c>
      <c r="C300" s="13" t="s">
        <v>2259</v>
      </c>
      <c r="D300" s="13" t="s">
        <v>556</v>
      </c>
      <c r="E300" s="35"/>
      <c r="F300" s="35"/>
      <c r="G300" s="35"/>
      <c r="H300" s="35"/>
      <c r="I300" s="35"/>
      <c r="J300" s="35"/>
      <c r="K300" s="35"/>
      <c r="L300" s="35"/>
      <c r="M300" s="35"/>
      <c r="N300" s="35"/>
      <c r="O300" s="4"/>
      <c r="P300" s="35"/>
      <c r="Q300" s="35"/>
      <c r="R300" s="35"/>
      <c r="S300" s="12"/>
      <c r="T300" s="12"/>
      <c r="U300" s="12"/>
      <c r="X300" s="25" t="s">
        <v>432</v>
      </c>
      <c r="Y300" s="25" t="s">
        <v>433</v>
      </c>
      <c r="Z300" s="25" t="s">
        <v>525</v>
      </c>
      <c r="AA300" s="25" t="s">
        <v>62</v>
      </c>
      <c r="AB300" s="25"/>
    </row>
    <row r="301" spans="1:28" s="14" customFormat="1" x14ac:dyDescent="0.3">
      <c r="A301" s="13"/>
      <c r="B301" s="13" t="s">
        <v>2262</v>
      </c>
      <c r="C301" s="13" t="s">
        <v>2263</v>
      </c>
      <c r="D301" s="13" t="s">
        <v>556</v>
      </c>
      <c r="E301" s="35"/>
      <c r="F301" s="35"/>
      <c r="G301" s="35"/>
      <c r="H301" s="35"/>
      <c r="I301" s="35"/>
      <c r="J301" s="35"/>
      <c r="K301" s="35"/>
      <c r="L301" s="35"/>
      <c r="M301" s="35"/>
      <c r="N301" s="35"/>
      <c r="O301" s="4"/>
      <c r="P301" s="35"/>
      <c r="Q301" s="35"/>
      <c r="R301" s="35"/>
      <c r="S301" s="12"/>
      <c r="T301" s="12"/>
      <c r="U301" s="12"/>
      <c r="X301" s="25" t="s">
        <v>522</v>
      </c>
      <c r="Y301" s="25" t="s">
        <v>523</v>
      </c>
      <c r="Z301" s="25" t="s">
        <v>525</v>
      </c>
      <c r="AA301" s="25" t="s">
        <v>6</v>
      </c>
      <c r="AB301" s="25"/>
    </row>
    <row r="302" spans="1:28" s="14" customFormat="1" x14ac:dyDescent="0.3">
      <c r="A302" s="11"/>
      <c r="B302" s="11" t="s">
        <v>2317</v>
      </c>
      <c r="C302" s="11" t="s">
        <v>2318</v>
      </c>
      <c r="D302" s="11" t="s">
        <v>556</v>
      </c>
      <c r="E302" s="3"/>
      <c r="F302" s="3"/>
      <c r="G302" s="35"/>
      <c r="H302" s="35"/>
      <c r="I302" s="35" t="str">
        <f>IF(AND(ISNUMBER(I303),ISNUMBER(I304),ISNUMBER(I305)), (I303+I304)/I305, "")</f>
        <v/>
      </c>
      <c r="J302" s="35"/>
      <c r="K302" s="35" t="str">
        <f>IF(AND(ISNUMBER(K303),ISNUMBER(K304),ISNUMBER(K305)), (K303+K304)/K305, "")</f>
        <v/>
      </c>
      <c r="L302" s="35"/>
      <c r="M302" s="35" t="str">
        <f>IF(AND(ISNUMBER(M303),ISNUMBER(M304),ISNUMBER(M305)), (M303+M304)/M305, "")</f>
        <v/>
      </c>
      <c r="N302" s="35"/>
      <c r="O302" s="5" t="str">
        <f>IF(AND(ISNUMBER(O303),ISNUMBER(O304),ISNUMBER(O305)), (O303+O304)/O305, "")</f>
        <v/>
      </c>
      <c r="P302" s="35"/>
      <c r="Q302" s="35"/>
      <c r="R302" s="12"/>
      <c r="S302" s="12"/>
      <c r="T302" s="12"/>
      <c r="U302" s="12"/>
      <c r="X302" s="25" t="s">
        <v>434</v>
      </c>
      <c r="Y302" s="25" t="s">
        <v>435</v>
      </c>
      <c r="Z302" s="25" t="s">
        <v>525</v>
      </c>
      <c r="AA302" s="25" t="s">
        <v>11</v>
      </c>
      <c r="AB302" s="25"/>
    </row>
    <row r="303" spans="1:28" s="14" customFormat="1" x14ac:dyDescent="0.3">
      <c r="A303" s="13"/>
      <c r="B303" s="13" t="s">
        <v>2326</v>
      </c>
      <c r="C303" s="13" t="s">
        <v>2327</v>
      </c>
      <c r="D303" s="13" t="s">
        <v>556</v>
      </c>
      <c r="E303" s="35"/>
      <c r="F303" s="35"/>
      <c r="G303" s="35"/>
      <c r="H303" s="35"/>
      <c r="I303" s="35"/>
      <c r="J303" s="35"/>
      <c r="K303" s="35"/>
      <c r="L303" s="35"/>
      <c r="M303" s="35"/>
      <c r="N303" s="35"/>
      <c r="O303" s="4"/>
      <c r="P303" s="35"/>
      <c r="Q303" s="35"/>
      <c r="R303" s="35"/>
      <c r="S303" s="12"/>
      <c r="T303" s="12"/>
      <c r="U303" s="12"/>
    </row>
    <row r="304" spans="1:28" s="14" customFormat="1" x14ac:dyDescent="0.3">
      <c r="A304" s="13"/>
      <c r="B304" s="13" t="s">
        <v>2330</v>
      </c>
      <c r="C304" s="13" t="s">
        <v>2331</v>
      </c>
      <c r="D304" s="13" t="s">
        <v>556</v>
      </c>
      <c r="E304" s="35"/>
      <c r="F304" s="35"/>
      <c r="G304" s="35"/>
      <c r="H304" s="35"/>
      <c r="I304" s="35"/>
      <c r="J304" s="35"/>
      <c r="K304" s="35"/>
      <c r="L304" s="35"/>
      <c r="M304" s="35"/>
      <c r="N304" s="35"/>
      <c r="O304" s="4"/>
      <c r="P304" s="35"/>
      <c r="Q304" s="35"/>
      <c r="R304" s="35"/>
      <c r="S304" s="12"/>
      <c r="T304" s="12"/>
      <c r="U304" s="12"/>
    </row>
    <row r="305" spans="1:21" s="14" customFormat="1" x14ac:dyDescent="0.3">
      <c r="A305" s="13"/>
      <c r="B305" s="13" t="s">
        <v>2335</v>
      </c>
      <c r="C305" s="13" t="s">
        <v>2336</v>
      </c>
      <c r="D305" s="13" t="s">
        <v>556</v>
      </c>
      <c r="E305" s="35"/>
      <c r="F305" s="35"/>
      <c r="G305" s="35"/>
      <c r="H305" s="35"/>
      <c r="I305" s="35"/>
      <c r="J305" s="35"/>
      <c r="K305" s="35"/>
      <c r="L305" s="35"/>
      <c r="M305" s="35"/>
      <c r="N305" s="35"/>
      <c r="O305" s="4"/>
      <c r="P305" s="35"/>
      <c r="Q305" s="35"/>
      <c r="R305" s="35"/>
      <c r="S305" s="12"/>
      <c r="T305" s="12"/>
      <c r="U305" s="12"/>
    </row>
    <row r="306" spans="1:21" s="14" customFormat="1" x14ac:dyDescent="0.3">
      <c r="A306" s="11"/>
      <c r="B306" s="11" t="s">
        <v>4730</v>
      </c>
      <c r="C306" s="11" t="s">
        <v>4731</v>
      </c>
      <c r="D306" s="11" t="s">
        <v>556</v>
      </c>
      <c r="E306" s="3"/>
      <c r="F306" s="3"/>
      <c r="G306" s="35"/>
      <c r="H306" s="35"/>
      <c r="I306" s="35" t="str">
        <f>IF(ISNUMBER(I307), I307, "")</f>
        <v/>
      </c>
      <c r="J306" s="35"/>
      <c r="K306" s="35" t="str">
        <f>IF(ISNUMBER(K307), K307, "")</f>
        <v/>
      </c>
      <c r="L306" s="35"/>
      <c r="M306" s="35" t="str">
        <f>IF(ISNUMBER(M307), M307, "")</f>
        <v/>
      </c>
      <c r="N306" s="35"/>
      <c r="O306" s="5" t="str">
        <f>IF(ISNUMBER(O307), O307, "")</f>
        <v/>
      </c>
      <c r="P306" s="35"/>
      <c r="Q306" s="35"/>
      <c r="R306" s="12"/>
      <c r="S306" s="12"/>
      <c r="T306" s="12"/>
      <c r="U306" s="12"/>
    </row>
    <row r="307" spans="1:21" s="14" customFormat="1" x14ac:dyDescent="0.3">
      <c r="A307" s="13"/>
      <c r="B307" s="13" t="s">
        <v>4740</v>
      </c>
      <c r="C307" s="13" t="s">
        <v>4741</v>
      </c>
      <c r="D307" s="13" t="s">
        <v>556</v>
      </c>
      <c r="E307" s="35"/>
      <c r="F307" s="35"/>
      <c r="G307" s="35"/>
      <c r="H307" s="35"/>
      <c r="I307" s="35"/>
      <c r="J307" s="35"/>
      <c r="K307" s="35"/>
      <c r="L307" s="35"/>
      <c r="M307" s="35"/>
      <c r="N307" s="35"/>
      <c r="O307" s="4"/>
      <c r="P307" s="35"/>
      <c r="Q307" s="35"/>
      <c r="R307" s="35"/>
      <c r="S307" s="12"/>
      <c r="T307" s="12"/>
      <c r="U307" s="12"/>
    </row>
    <row r="308" spans="1:21" s="14" customFormat="1" x14ac:dyDescent="0.3">
      <c r="A308" s="11"/>
      <c r="B308" s="11" t="s">
        <v>4745</v>
      </c>
      <c r="C308" s="11" t="s">
        <v>4746</v>
      </c>
      <c r="D308" s="11" t="s">
        <v>556</v>
      </c>
      <c r="E308" s="3"/>
      <c r="F308" s="3"/>
      <c r="G308" s="35"/>
      <c r="H308" s="35"/>
      <c r="I308" s="35" t="str">
        <f>IF(ISNUMBER(I309), I309, "")</f>
        <v/>
      </c>
      <c r="J308" s="35"/>
      <c r="K308" s="35" t="str">
        <f>IF(ISNUMBER(K309), K309, "")</f>
        <v/>
      </c>
      <c r="L308" s="35"/>
      <c r="M308" s="35" t="str">
        <f>IF(ISNUMBER(M309), M309, "")</f>
        <v/>
      </c>
      <c r="N308" s="35"/>
      <c r="O308" s="5" t="str">
        <f>IF(ISNUMBER(O309), O309, "")</f>
        <v/>
      </c>
      <c r="P308" s="35"/>
      <c r="Q308" s="35"/>
      <c r="R308" s="12"/>
      <c r="S308" s="12"/>
      <c r="T308" s="12"/>
      <c r="U308" s="12"/>
    </row>
    <row r="309" spans="1:21" s="14" customFormat="1" x14ac:dyDescent="0.3">
      <c r="A309" s="13"/>
      <c r="B309" s="13" t="s">
        <v>4754</v>
      </c>
      <c r="C309" s="13" t="s">
        <v>4755</v>
      </c>
      <c r="D309" s="13" t="s">
        <v>556</v>
      </c>
      <c r="E309" s="35"/>
      <c r="F309" s="35"/>
      <c r="G309" s="35"/>
      <c r="H309" s="35"/>
      <c r="I309" s="35"/>
      <c r="J309" s="35"/>
      <c r="K309" s="35"/>
      <c r="L309" s="35"/>
      <c r="M309" s="35"/>
      <c r="N309" s="35"/>
      <c r="O309" s="4"/>
      <c r="P309" s="35"/>
      <c r="Q309" s="35"/>
      <c r="R309" s="35"/>
      <c r="S309" s="12"/>
      <c r="T309" s="12"/>
      <c r="U309" s="12"/>
    </row>
    <row r="310" spans="1:21" s="14" customFormat="1" x14ac:dyDescent="0.3">
      <c r="A310" s="11"/>
      <c r="B310" s="11" t="s">
        <v>2752</v>
      </c>
      <c r="C310" s="11" t="s">
        <v>2753</v>
      </c>
      <c r="D310" s="11" t="s">
        <v>556</v>
      </c>
      <c r="E310" s="3"/>
      <c r="F310" s="3"/>
      <c r="G310" s="35"/>
      <c r="H310" s="35"/>
      <c r="I310" s="35" t="str">
        <f>IF(AND(ISNUMBER(I311),ISNUMBER(I312)), I311/I312, "")</f>
        <v/>
      </c>
      <c r="J310" s="35"/>
      <c r="K310" s="35" t="str">
        <f>IF(AND(ISNUMBER(K311),ISNUMBER(K312)), K311/K312, "")</f>
        <v/>
      </c>
      <c r="L310" s="35"/>
      <c r="M310" s="35" t="str">
        <f>IF(AND(ISNUMBER(M311),ISNUMBER(M312)), M311/M312, "")</f>
        <v/>
      </c>
      <c r="N310" s="35"/>
      <c r="O310" s="5" t="str">
        <f>IF(AND(ISNUMBER(O311),ISNUMBER(O312)), O311/O312, "")</f>
        <v/>
      </c>
      <c r="P310" s="35"/>
      <c r="Q310" s="35"/>
      <c r="R310" s="12"/>
      <c r="S310" s="12"/>
      <c r="T310" s="12"/>
      <c r="U310" s="12"/>
    </row>
    <row r="311" spans="1:21" s="14" customFormat="1" x14ac:dyDescent="0.3">
      <c r="A311" s="13"/>
      <c r="B311" s="13" t="s">
        <v>2761</v>
      </c>
      <c r="C311" s="13" t="s">
        <v>2762</v>
      </c>
      <c r="D311" s="13" t="s">
        <v>556</v>
      </c>
      <c r="E311" s="35"/>
      <c r="F311" s="35"/>
      <c r="G311" s="35"/>
      <c r="H311" s="35"/>
      <c r="I311" s="35"/>
      <c r="J311" s="35"/>
      <c r="K311" s="35"/>
      <c r="L311" s="35"/>
      <c r="M311" s="35"/>
      <c r="N311" s="35"/>
      <c r="O311" s="4"/>
      <c r="P311" s="35"/>
      <c r="Q311" s="35"/>
      <c r="R311" s="35"/>
      <c r="S311" s="12"/>
      <c r="T311" s="12"/>
      <c r="U311" s="12"/>
    </row>
    <row r="312" spans="1:21" s="14" customFormat="1" x14ac:dyDescent="0.3">
      <c r="A312" s="13"/>
      <c r="B312" s="13" t="s">
        <v>2767</v>
      </c>
      <c r="C312" s="13" t="s">
        <v>2768</v>
      </c>
      <c r="D312" s="13" t="s">
        <v>556</v>
      </c>
      <c r="E312" s="35"/>
      <c r="F312" s="35"/>
      <c r="G312" s="35"/>
      <c r="H312" s="35"/>
      <c r="I312" s="35"/>
      <c r="J312" s="35"/>
      <c r="K312" s="35"/>
      <c r="L312" s="35"/>
      <c r="M312" s="35"/>
      <c r="N312" s="35"/>
      <c r="O312" s="4"/>
      <c r="P312" s="35"/>
      <c r="Q312" s="35"/>
      <c r="R312" s="35"/>
      <c r="S312" s="12"/>
      <c r="T312" s="12"/>
      <c r="U312" s="12"/>
    </row>
    <row r="313" spans="1:21" s="14" customFormat="1" x14ac:dyDescent="0.3">
      <c r="A313" s="11"/>
      <c r="B313" s="11" t="s">
        <v>2770</v>
      </c>
      <c r="C313" s="11" t="s">
        <v>2771</v>
      </c>
      <c r="D313" s="11" t="s">
        <v>556</v>
      </c>
      <c r="E313" s="3"/>
      <c r="F313" s="3"/>
      <c r="G313" s="35"/>
      <c r="H313" s="35"/>
      <c r="I313" s="35" t="str">
        <f>IF(AND(ISNUMBER(I314),ISNUMBER(I315)), I314/I315, "")</f>
        <v/>
      </c>
      <c r="J313" s="35"/>
      <c r="K313" s="35" t="str">
        <f>IF(AND(ISNUMBER(K314),ISNUMBER(K315)), K314/K315, "")</f>
        <v/>
      </c>
      <c r="L313" s="35"/>
      <c r="M313" s="35" t="str">
        <f>IF(AND(ISNUMBER(M314),ISNUMBER(M315)), M314/M315, "")</f>
        <v/>
      </c>
      <c r="N313" s="35"/>
      <c r="O313" s="5" t="str">
        <f>IF(AND(ISNUMBER(O314),ISNUMBER(O315)), O314/O315, "")</f>
        <v/>
      </c>
      <c r="P313" s="35"/>
      <c r="Q313" s="35"/>
      <c r="R313" s="12"/>
      <c r="S313" s="12"/>
      <c r="T313" s="12"/>
      <c r="U313" s="12"/>
    </row>
    <row r="314" spans="1:21" s="14" customFormat="1" ht="43.2" x14ac:dyDescent="0.3">
      <c r="A314" s="13"/>
      <c r="B314" s="13" t="s">
        <v>2774</v>
      </c>
      <c r="C314" s="13" t="s">
        <v>4795</v>
      </c>
      <c r="D314" s="13" t="s">
        <v>556</v>
      </c>
      <c r="E314" s="35"/>
      <c r="F314" s="35"/>
      <c r="G314" s="35"/>
      <c r="H314" s="35"/>
      <c r="I314" s="35"/>
      <c r="J314" s="35"/>
      <c r="K314" s="35"/>
      <c r="L314" s="35"/>
      <c r="M314" s="35"/>
      <c r="N314" s="35"/>
      <c r="O314" s="4"/>
      <c r="P314" s="35"/>
      <c r="Q314" s="35"/>
      <c r="R314" s="35"/>
      <c r="S314" s="12"/>
      <c r="T314" s="12"/>
      <c r="U314" s="12"/>
    </row>
    <row r="315" spans="1:21" s="14" customFormat="1" x14ac:dyDescent="0.3">
      <c r="A315" s="13"/>
      <c r="B315" s="13" t="s">
        <v>2778</v>
      </c>
      <c r="C315" s="13" t="s">
        <v>4797</v>
      </c>
      <c r="D315" s="13" t="s">
        <v>556</v>
      </c>
      <c r="E315" s="35"/>
      <c r="F315" s="35"/>
      <c r="G315" s="35"/>
      <c r="H315" s="35"/>
      <c r="I315" s="35"/>
      <c r="J315" s="35"/>
      <c r="K315" s="35"/>
      <c r="L315" s="35"/>
      <c r="M315" s="35"/>
      <c r="N315" s="35"/>
      <c r="O315" s="4"/>
      <c r="P315" s="35"/>
      <c r="Q315" s="35"/>
      <c r="R315" s="35"/>
      <c r="S315" s="12"/>
      <c r="T315" s="12"/>
      <c r="U315" s="12"/>
    </row>
    <row r="316" spans="1:21" s="14" customFormat="1" x14ac:dyDescent="0.3">
      <c r="A316" s="11"/>
      <c r="B316" s="11" t="s">
        <v>2969</v>
      </c>
      <c r="C316" s="11" t="s">
        <v>2970</v>
      </c>
      <c r="D316" s="11" t="s">
        <v>556</v>
      </c>
      <c r="E316" s="3"/>
      <c r="F316" s="3"/>
      <c r="G316" s="35"/>
      <c r="H316" s="35"/>
      <c r="I316" s="35" t="str">
        <f>IF(AND(ISNUMBER(I317),ISNUMBER(I318),ISNUMBER(I319)), I317/(I318*I319), "")</f>
        <v/>
      </c>
      <c r="J316" s="35"/>
      <c r="K316" s="35" t="str">
        <f>IF(AND(ISNUMBER(K317),ISNUMBER(K318),ISNUMBER(K319)), K317/(K318*K319), "")</f>
        <v/>
      </c>
      <c r="L316" s="35"/>
      <c r="M316" s="35" t="str">
        <f>IF(AND(ISNUMBER(M317),ISNUMBER(M318),ISNUMBER(M319)), M317/(M318*M319), "")</f>
        <v/>
      </c>
      <c r="N316" s="35"/>
      <c r="O316" s="5" t="str">
        <f>IF(AND(ISNUMBER(O317),ISNUMBER(O318),ISNUMBER(O319)), O317/(O318*O319), "")</f>
        <v/>
      </c>
      <c r="P316" s="35"/>
      <c r="Q316" s="35"/>
      <c r="R316" s="12"/>
      <c r="S316" s="12"/>
      <c r="T316" s="12"/>
      <c r="U316" s="12"/>
    </row>
    <row r="317" spans="1:21" s="14" customFormat="1" x14ac:dyDescent="0.3">
      <c r="A317" s="13"/>
      <c r="B317" s="13" t="s">
        <v>2978</v>
      </c>
      <c r="C317" s="13" t="s">
        <v>2979</v>
      </c>
      <c r="D317" s="13" t="s">
        <v>556</v>
      </c>
      <c r="E317" s="35"/>
      <c r="F317" s="35"/>
      <c r="G317" s="35"/>
      <c r="H317" s="35"/>
      <c r="I317" s="35"/>
      <c r="J317" s="35"/>
      <c r="K317" s="35"/>
      <c r="L317" s="35"/>
      <c r="M317" s="35"/>
      <c r="N317" s="35"/>
      <c r="O317" s="4"/>
      <c r="P317" s="35"/>
      <c r="Q317" s="35"/>
      <c r="R317" s="35"/>
      <c r="S317" s="12"/>
      <c r="T317" s="12"/>
      <c r="U317" s="12"/>
    </row>
    <row r="318" spans="1:21" s="14" customFormat="1" x14ac:dyDescent="0.3">
      <c r="A318" s="13"/>
      <c r="B318" s="13" t="s">
        <v>2982</v>
      </c>
      <c r="C318" s="13" t="s">
        <v>2983</v>
      </c>
      <c r="D318" s="13" t="s">
        <v>556</v>
      </c>
      <c r="E318" s="35"/>
      <c r="F318" s="35"/>
      <c r="G318" s="35"/>
      <c r="H318" s="35"/>
      <c r="I318" s="35"/>
      <c r="J318" s="35"/>
      <c r="K318" s="35"/>
      <c r="L318" s="35"/>
      <c r="M318" s="35"/>
      <c r="N318" s="35"/>
      <c r="O318" s="4"/>
      <c r="P318" s="35"/>
      <c r="Q318" s="35"/>
      <c r="R318" s="35"/>
      <c r="S318" s="12"/>
      <c r="T318" s="12"/>
      <c r="U318" s="12"/>
    </row>
    <row r="319" spans="1:21" s="14" customFormat="1" x14ac:dyDescent="0.3">
      <c r="A319" s="13"/>
      <c r="B319" s="13" t="s">
        <v>2987</v>
      </c>
      <c r="C319" s="13" t="s">
        <v>2988</v>
      </c>
      <c r="D319" s="13" t="s">
        <v>556</v>
      </c>
      <c r="E319" s="35"/>
      <c r="F319" s="35"/>
      <c r="G319" s="35"/>
      <c r="H319" s="35"/>
      <c r="I319" s="35"/>
      <c r="J319" s="35"/>
      <c r="K319" s="35"/>
      <c r="L319" s="35"/>
      <c r="M319" s="35"/>
      <c r="N319" s="35"/>
      <c r="O319" s="4"/>
      <c r="P319" s="35"/>
      <c r="Q319" s="35"/>
      <c r="R319" s="35"/>
      <c r="S319" s="12"/>
      <c r="T319" s="12"/>
      <c r="U319" s="12"/>
    </row>
    <row r="320" spans="1:21" s="14" customFormat="1" x14ac:dyDescent="0.3">
      <c r="A320" s="11"/>
      <c r="B320" s="11" t="s">
        <v>3070</v>
      </c>
      <c r="C320" s="11" t="s">
        <v>3071</v>
      </c>
      <c r="D320" s="11" t="s">
        <v>556</v>
      </c>
      <c r="E320" s="3"/>
      <c r="F320" s="3"/>
      <c r="G320" s="35"/>
      <c r="H320" s="35"/>
      <c r="I320" s="35" t="str">
        <f>IF(AND(ISNUMBER(I321),ISNUMBER(I322)), I321/I322, "")</f>
        <v/>
      </c>
      <c r="J320" s="35"/>
      <c r="K320" s="35" t="str">
        <f>IF(AND(ISNUMBER(K321),ISNUMBER(K322)), K321/K322, "")</f>
        <v/>
      </c>
      <c r="L320" s="35"/>
      <c r="M320" s="35" t="str">
        <f>IF(AND(ISNUMBER(M321),ISNUMBER(M322)), M321/M322, "")</f>
        <v/>
      </c>
      <c r="N320" s="35"/>
      <c r="O320" s="5" t="str">
        <f>IF(AND(ISNUMBER(O321),ISNUMBER(O322)), O321/O322, "")</f>
        <v/>
      </c>
      <c r="P320" s="35"/>
      <c r="Q320" s="35"/>
      <c r="R320" s="12"/>
      <c r="S320" s="12"/>
      <c r="T320" s="12"/>
      <c r="U320" s="12"/>
    </row>
    <row r="321" spans="1:21" s="14" customFormat="1" x14ac:dyDescent="0.3">
      <c r="A321" s="13"/>
      <c r="B321" s="13" t="s">
        <v>3079</v>
      </c>
      <c r="C321" s="13" t="s">
        <v>3080</v>
      </c>
      <c r="D321" s="13" t="s">
        <v>556</v>
      </c>
      <c r="E321" s="35"/>
      <c r="F321" s="35"/>
      <c r="G321" s="35"/>
      <c r="H321" s="35"/>
      <c r="I321" s="35"/>
      <c r="J321" s="35"/>
      <c r="K321" s="35"/>
      <c r="L321" s="35"/>
      <c r="M321" s="35"/>
      <c r="N321" s="35"/>
      <c r="O321" s="4"/>
      <c r="P321" s="35"/>
      <c r="Q321" s="35"/>
      <c r="R321" s="35"/>
      <c r="S321" s="12"/>
      <c r="T321" s="12"/>
      <c r="U321" s="12"/>
    </row>
    <row r="322" spans="1:21" s="14" customFormat="1" x14ac:dyDescent="0.3">
      <c r="A322" s="13"/>
      <c r="B322" s="13" t="s">
        <v>3083</v>
      </c>
      <c r="C322" s="13" t="s">
        <v>3084</v>
      </c>
      <c r="D322" s="13" t="s">
        <v>556</v>
      </c>
      <c r="E322" s="35"/>
      <c r="F322" s="35"/>
      <c r="G322" s="35"/>
      <c r="H322" s="35"/>
      <c r="I322" s="35"/>
      <c r="J322" s="35"/>
      <c r="K322" s="35"/>
      <c r="L322" s="35"/>
      <c r="M322" s="35"/>
      <c r="N322" s="35"/>
      <c r="O322" s="4"/>
      <c r="P322" s="35"/>
      <c r="Q322" s="35"/>
      <c r="R322" s="35"/>
      <c r="S322" s="12"/>
      <c r="T322" s="12"/>
      <c r="U322" s="12"/>
    </row>
    <row r="323" spans="1:21" s="14" customFormat="1" ht="28.8" x14ac:dyDescent="0.3">
      <c r="A323" s="11"/>
      <c r="B323" s="11" t="s">
        <v>3163</v>
      </c>
      <c r="C323" s="11" t="s">
        <v>3164</v>
      </c>
      <c r="D323" s="11" t="s">
        <v>556</v>
      </c>
      <c r="E323" s="3"/>
      <c r="F323" s="3"/>
      <c r="G323" s="35"/>
      <c r="H323" s="35"/>
      <c r="I323" s="35" t="str">
        <f>IF(AND(ISNUMBER(I324),ISNUMBER(I325),ISNUMBER(I326)), I324/(I325-I326), "")</f>
        <v/>
      </c>
      <c r="J323" s="35"/>
      <c r="K323" s="35" t="str">
        <f>IF(AND(ISNUMBER(K324),ISNUMBER(K325),ISNUMBER(K326)), K324/(K325-K326), "")</f>
        <v/>
      </c>
      <c r="L323" s="35"/>
      <c r="M323" s="35" t="str">
        <f>IF(AND(ISNUMBER(M324),ISNUMBER(M325),ISNUMBER(M326)), M324/(M325-M326), "")</f>
        <v/>
      </c>
      <c r="N323" s="35"/>
      <c r="O323" s="5" t="str">
        <f>IF(AND(ISNUMBER(O324),ISNUMBER(O325),ISNUMBER(O326)), O324/(O325-O326), "")</f>
        <v/>
      </c>
      <c r="P323" s="35"/>
      <c r="Q323" s="35"/>
      <c r="R323" s="12"/>
      <c r="S323" s="12"/>
      <c r="T323" s="12"/>
      <c r="U323" s="12"/>
    </row>
    <row r="324" spans="1:21" s="14" customFormat="1" ht="28.8" x14ac:dyDescent="0.3">
      <c r="A324" s="13"/>
      <c r="B324" s="13" t="s">
        <v>3171</v>
      </c>
      <c r="C324" s="13" t="s">
        <v>3172</v>
      </c>
      <c r="D324" s="13" t="s">
        <v>556</v>
      </c>
      <c r="E324" s="35"/>
      <c r="F324" s="35"/>
      <c r="G324" s="35"/>
      <c r="H324" s="35"/>
      <c r="I324" s="35"/>
      <c r="J324" s="35"/>
      <c r="K324" s="35"/>
      <c r="L324" s="35"/>
      <c r="M324" s="35"/>
      <c r="N324" s="35"/>
      <c r="O324" s="4"/>
      <c r="P324" s="35"/>
      <c r="Q324" s="35"/>
      <c r="R324" s="35"/>
      <c r="S324" s="12"/>
      <c r="T324" s="12"/>
      <c r="U324" s="12"/>
    </row>
    <row r="325" spans="1:21" s="14" customFormat="1" x14ac:dyDescent="0.3">
      <c r="A325" s="13"/>
      <c r="B325" s="13" t="s">
        <v>3175</v>
      </c>
      <c r="C325" s="13" t="s">
        <v>3176</v>
      </c>
      <c r="D325" s="13" t="s">
        <v>556</v>
      </c>
      <c r="E325" s="35"/>
      <c r="F325" s="35"/>
      <c r="G325" s="35"/>
      <c r="H325" s="35"/>
      <c r="I325" s="35"/>
      <c r="J325" s="35"/>
      <c r="K325" s="35"/>
      <c r="L325" s="35"/>
      <c r="M325" s="35"/>
      <c r="N325" s="35"/>
      <c r="O325" s="4"/>
      <c r="P325" s="35"/>
      <c r="Q325" s="35"/>
      <c r="R325" s="35"/>
      <c r="S325" s="12"/>
      <c r="T325" s="12"/>
      <c r="U325" s="12"/>
    </row>
    <row r="326" spans="1:21" s="14" customFormat="1" x14ac:dyDescent="0.3">
      <c r="A326" s="13"/>
      <c r="B326" s="13" t="s">
        <v>3178</v>
      </c>
      <c r="C326" s="13" t="s">
        <v>3179</v>
      </c>
      <c r="D326" s="13" t="s">
        <v>556</v>
      </c>
      <c r="E326" s="35"/>
      <c r="F326" s="35"/>
      <c r="G326" s="35"/>
      <c r="H326" s="35"/>
      <c r="I326" s="35"/>
      <c r="J326" s="35"/>
      <c r="K326" s="35"/>
      <c r="L326" s="35"/>
      <c r="M326" s="35"/>
      <c r="N326" s="35"/>
      <c r="O326" s="4"/>
      <c r="P326" s="35"/>
      <c r="Q326" s="35"/>
      <c r="R326" s="35"/>
      <c r="S326" s="12"/>
      <c r="T326" s="12"/>
      <c r="U326" s="12"/>
    </row>
    <row r="327" spans="1:21" s="14" customFormat="1" x14ac:dyDescent="0.3">
      <c r="A327" s="11"/>
      <c r="B327" s="11" t="s">
        <v>3181</v>
      </c>
      <c r="C327" s="11" t="s">
        <v>3182</v>
      </c>
      <c r="D327" s="11" t="s">
        <v>556</v>
      </c>
      <c r="E327" s="3"/>
      <c r="F327" s="3"/>
      <c r="G327" s="35"/>
      <c r="H327" s="35"/>
      <c r="I327" s="35" t="str">
        <f>IF(AND(ISNUMBER(I328),ISNUMBER(I329)), (I328-I329)/I328, "")</f>
        <v/>
      </c>
      <c r="J327" s="35"/>
      <c r="K327" s="35" t="str">
        <f>IF(AND(ISNUMBER(K328),ISNUMBER(K329)), (K328-K329)/K328, "")</f>
        <v/>
      </c>
      <c r="L327" s="35"/>
      <c r="M327" s="35" t="str">
        <f>IF(AND(ISNUMBER(M328),ISNUMBER(M329)), (M328-M329)/M328, "")</f>
        <v/>
      </c>
      <c r="N327" s="35"/>
      <c r="O327" s="5" t="str">
        <f>IF(AND(ISNUMBER(O328),ISNUMBER(O329)), (O328-O329)/O328, "")</f>
        <v/>
      </c>
      <c r="P327" s="35"/>
      <c r="Q327" s="35"/>
      <c r="R327" s="12"/>
      <c r="S327" s="12"/>
      <c r="T327" s="12"/>
      <c r="U327" s="12"/>
    </row>
    <row r="328" spans="1:21" s="14" customFormat="1" x14ac:dyDescent="0.3">
      <c r="A328" s="13"/>
      <c r="B328" s="13" t="s">
        <v>3189</v>
      </c>
      <c r="C328" s="13" t="s">
        <v>3190</v>
      </c>
      <c r="D328" s="13" t="s">
        <v>556</v>
      </c>
      <c r="E328" s="35"/>
      <c r="F328" s="35"/>
      <c r="G328" s="35"/>
      <c r="H328" s="35"/>
      <c r="I328" s="35"/>
      <c r="J328" s="35"/>
      <c r="K328" s="35"/>
      <c r="L328" s="35"/>
      <c r="M328" s="35"/>
      <c r="N328" s="35"/>
      <c r="O328" s="4"/>
      <c r="P328" s="35"/>
      <c r="Q328" s="35"/>
      <c r="R328" s="35"/>
      <c r="S328" s="12"/>
      <c r="T328" s="12"/>
      <c r="U328" s="12"/>
    </row>
    <row r="329" spans="1:21" s="14" customFormat="1" x14ac:dyDescent="0.3">
      <c r="A329" s="13"/>
      <c r="B329" s="13" t="s">
        <v>3193</v>
      </c>
      <c r="C329" s="13" t="s">
        <v>3194</v>
      </c>
      <c r="D329" s="13" t="s">
        <v>556</v>
      </c>
      <c r="E329" s="35"/>
      <c r="F329" s="35"/>
      <c r="G329" s="35"/>
      <c r="H329" s="35"/>
      <c r="I329" s="35"/>
      <c r="J329" s="35"/>
      <c r="K329" s="35"/>
      <c r="L329" s="35"/>
      <c r="M329" s="35"/>
      <c r="N329" s="35"/>
      <c r="O329" s="4"/>
      <c r="P329" s="35"/>
      <c r="Q329" s="35"/>
      <c r="R329" s="35"/>
      <c r="S329" s="12"/>
      <c r="T329" s="12"/>
      <c r="U329" s="12"/>
    </row>
    <row r="330" spans="1:21" s="14" customFormat="1" x14ac:dyDescent="0.3">
      <c r="A330" s="11"/>
      <c r="B330" s="11" t="s">
        <v>3226</v>
      </c>
      <c r="C330" s="11" t="s">
        <v>3227</v>
      </c>
      <c r="D330" s="11" t="s">
        <v>556</v>
      </c>
      <c r="E330" s="3"/>
      <c r="F330" s="3"/>
      <c r="G330" s="35"/>
      <c r="H330" s="35"/>
      <c r="I330" s="35" t="str">
        <f>IF(AND(ISNUMBER(I331),ISNUMBER(I332)), (I331-I332)/I332, "")</f>
        <v/>
      </c>
      <c r="J330" s="35"/>
      <c r="K330" s="35" t="str">
        <f>IF(AND(ISNUMBER(K331),ISNUMBER(K332)), (K331-K332)/K332, "")</f>
        <v/>
      </c>
      <c r="L330" s="35"/>
      <c r="M330" s="35" t="str">
        <f>IF(AND(ISNUMBER(M331),ISNUMBER(M332)), (M331-M332)/M332, "")</f>
        <v/>
      </c>
      <c r="N330" s="35"/>
      <c r="O330" s="5" t="str">
        <f>IF(AND(ISNUMBER(O331),ISNUMBER(O332)), (O331-O332)/O332, "")</f>
        <v/>
      </c>
      <c r="P330" s="35"/>
      <c r="Q330" s="35"/>
      <c r="R330" s="12"/>
      <c r="S330" s="12"/>
      <c r="T330" s="12"/>
      <c r="U330" s="12"/>
    </row>
    <row r="331" spans="1:21" s="14" customFormat="1" x14ac:dyDescent="0.3">
      <c r="A331" s="13"/>
      <c r="B331" s="13" t="s">
        <v>3234</v>
      </c>
      <c r="C331" s="13" t="s">
        <v>3235</v>
      </c>
      <c r="D331" s="13" t="s">
        <v>556</v>
      </c>
      <c r="E331" s="35"/>
      <c r="F331" s="35"/>
      <c r="G331" s="35"/>
      <c r="H331" s="35"/>
      <c r="I331" s="35"/>
      <c r="J331" s="35"/>
      <c r="K331" s="35"/>
      <c r="L331" s="35"/>
      <c r="M331" s="35"/>
      <c r="N331" s="35"/>
      <c r="O331" s="4"/>
      <c r="P331" s="35"/>
      <c r="Q331" s="35"/>
      <c r="R331" s="35"/>
      <c r="S331" s="12"/>
      <c r="T331" s="12"/>
      <c r="U331" s="12"/>
    </row>
    <row r="332" spans="1:21" s="14" customFormat="1" x14ac:dyDescent="0.3">
      <c r="A332" s="13"/>
      <c r="B332" s="13" t="s">
        <v>3237</v>
      </c>
      <c r="C332" s="13" t="s">
        <v>3238</v>
      </c>
      <c r="D332" s="13" t="s">
        <v>556</v>
      </c>
      <c r="E332" s="35"/>
      <c r="F332" s="35"/>
      <c r="G332" s="35"/>
      <c r="H332" s="35"/>
      <c r="I332" s="35"/>
      <c r="J332" s="35"/>
      <c r="K332" s="35"/>
      <c r="L332" s="35"/>
      <c r="M332" s="35"/>
      <c r="N332" s="35"/>
      <c r="O332" s="4"/>
      <c r="P332" s="35"/>
      <c r="Q332" s="35"/>
      <c r="R332" s="35"/>
      <c r="S332" s="12"/>
      <c r="T332" s="12"/>
      <c r="U332" s="12"/>
    </row>
    <row r="333" spans="1:21" s="14" customFormat="1" x14ac:dyDescent="0.3">
      <c r="A333" s="11"/>
      <c r="B333" s="11" t="s">
        <v>3295</v>
      </c>
      <c r="C333" s="11" t="s">
        <v>3296</v>
      </c>
      <c r="D333" s="11" t="s">
        <v>556</v>
      </c>
      <c r="E333" s="3"/>
      <c r="F333" s="3"/>
      <c r="G333" s="35"/>
      <c r="H333" s="35"/>
      <c r="I333" s="35" t="str">
        <f>IF(AND(ISNUMBER(I334),ISNUMBER(I335),ISNUMBER(I336),ISNUMBER(I337),ISNUMBER(I338),ISNUMBER(I339)), (I334+I335+I336-I337-I338-I339)/(I334+I335+I336), "")</f>
        <v/>
      </c>
      <c r="J333" s="35"/>
      <c r="K333" s="35" t="str">
        <f>IF(AND(ISNUMBER(K334),ISNUMBER(K335),ISNUMBER(K336),ISNUMBER(K337),ISNUMBER(K338),ISNUMBER(K339)), (K334+K335+K336-K337-K338-K339)/(K334+K335+K336), "")</f>
        <v/>
      </c>
      <c r="L333" s="35"/>
      <c r="M333" s="35" t="str">
        <f>IF(AND(ISNUMBER(M334),ISNUMBER(M335),ISNUMBER(M336),ISNUMBER(M337),ISNUMBER(M338),ISNUMBER(M339)), (M334+M335+M336-M337-M338-M339)/(M334+M335+M336), "")</f>
        <v/>
      </c>
      <c r="N333" s="35"/>
      <c r="O333" s="5" t="str">
        <f>IF(AND(ISNUMBER(O334),ISNUMBER(O335),ISNUMBER(O336),ISNUMBER(O337),ISNUMBER(O338),ISNUMBER(O339)), (O334+O335+O336-O337-O338-O339)/(O334+O335+O336), "")</f>
        <v/>
      </c>
      <c r="P333" s="35"/>
      <c r="Q333" s="35"/>
      <c r="R333" s="12"/>
      <c r="S333" s="12"/>
      <c r="T333" s="12"/>
      <c r="U333" s="12"/>
    </row>
    <row r="334" spans="1:21" s="14" customFormat="1" x14ac:dyDescent="0.3">
      <c r="A334" s="13"/>
      <c r="B334" s="13" t="s">
        <v>3302</v>
      </c>
      <c r="C334" s="13" t="s">
        <v>3303</v>
      </c>
      <c r="D334" s="13" t="s">
        <v>556</v>
      </c>
      <c r="E334" s="35"/>
      <c r="F334" s="35"/>
      <c r="G334" s="35"/>
      <c r="H334" s="35"/>
      <c r="I334" s="35"/>
      <c r="J334" s="35"/>
      <c r="K334" s="35"/>
      <c r="L334" s="35"/>
      <c r="M334" s="35"/>
      <c r="N334" s="35"/>
      <c r="O334" s="4"/>
      <c r="P334" s="35"/>
      <c r="Q334" s="35"/>
      <c r="R334" s="35"/>
      <c r="S334" s="12"/>
      <c r="T334" s="12"/>
      <c r="U334" s="12"/>
    </row>
    <row r="335" spans="1:21" s="14" customFormat="1" x14ac:dyDescent="0.3">
      <c r="A335" s="13"/>
      <c r="B335" s="13" t="s">
        <v>3306</v>
      </c>
      <c r="C335" s="13" t="s">
        <v>3307</v>
      </c>
      <c r="D335" s="13" t="s">
        <v>556</v>
      </c>
      <c r="E335" s="35"/>
      <c r="F335" s="35"/>
      <c r="G335" s="35"/>
      <c r="H335" s="35"/>
      <c r="I335" s="35"/>
      <c r="J335" s="35"/>
      <c r="K335" s="35"/>
      <c r="L335" s="35"/>
      <c r="M335" s="35"/>
      <c r="N335" s="35"/>
      <c r="O335" s="4"/>
      <c r="P335" s="35"/>
      <c r="Q335" s="35"/>
      <c r="R335" s="35"/>
      <c r="S335" s="12"/>
      <c r="T335" s="12"/>
      <c r="U335" s="12"/>
    </row>
    <row r="336" spans="1:21" s="14" customFormat="1" x14ac:dyDescent="0.3">
      <c r="A336" s="13"/>
      <c r="B336" s="13" t="s">
        <v>3310</v>
      </c>
      <c r="C336" s="13" t="s">
        <v>3311</v>
      </c>
      <c r="D336" s="13" t="s">
        <v>556</v>
      </c>
      <c r="E336" s="35"/>
      <c r="F336" s="35"/>
      <c r="G336" s="35"/>
      <c r="H336" s="35"/>
      <c r="I336" s="35"/>
      <c r="J336" s="35"/>
      <c r="K336" s="35"/>
      <c r="L336" s="35"/>
      <c r="M336" s="35"/>
      <c r="N336" s="35"/>
      <c r="O336" s="4"/>
      <c r="P336" s="35"/>
      <c r="Q336" s="35"/>
      <c r="R336" s="35"/>
      <c r="S336" s="12"/>
      <c r="T336" s="12"/>
      <c r="U336" s="12"/>
    </row>
    <row r="337" spans="1:21" s="14" customFormat="1" x14ac:dyDescent="0.3">
      <c r="A337" s="13"/>
      <c r="B337" s="13" t="s">
        <v>3313</v>
      </c>
      <c r="C337" s="13" t="s">
        <v>3314</v>
      </c>
      <c r="D337" s="13" t="s">
        <v>556</v>
      </c>
      <c r="E337" s="35"/>
      <c r="F337" s="35"/>
      <c r="G337" s="35"/>
      <c r="H337" s="35"/>
      <c r="I337" s="35"/>
      <c r="J337" s="35"/>
      <c r="K337" s="35"/>
      <c r="L337" s="35"/>
      <c r="M337" s="35"/>
      <c r="N337" s="35"/>
      <c r="O337" s="4"/>
      <c r="P337" s="35"/>
      <c r="Q337" s="35"/>
      <c r="R337" s="35"/>
      <c r="S337" s="12"/>
      <c r="T337" s="12"/>
      <c r="U337" s="12"/>
    </row>
    <row r="338" spans="1:21" s="14" customFormat="1" x14ac:dyDescent="0.3">
      <c r="A338" s="13"/>
      <c r="B338" s="13" t="s">
        <v>3316</v>
      </c>
      <c r="C338" s="13" t="s">
        <v>3317</v>
      </c>
      <c r="D338" s="13" t="s">
        <v>556</v>
      </c>
      <c r="E338" s="35"/>
      <c r="F338" s="35"/>
      <c r="G338" s="35"/>
      <c r="H338" s="35"/>
      <c r="I338" s="35"/>
      <c r="J338" s="35"/>
      <c r="K338" s="35"/>
      <c r="L338" s="35"/>
      <c r="M338" s="35"/>
      <c r="N338" s="35"/>
      <c r="O338" s="4"/>
      <c r="P338" s="35"/>
      <c r="Q338" s="35"/>
      <c r="R338" s="35"/>
      <c r="S338" s="12"/>
      <c r="T338" s="12"/>
      <c r="U338" s="12"/>
    </row>
    <row r="339" spans="1:21" s="14" customFormat="1" x14ac:dyDescent="0.3">
      <c r="A339" s="13"/>
      <c r="B339" s="13" t="s">
        <v>3319</v>
      </c>
      <c r="C339" s="13" t="s">
        <v>3320</v>
      </c>
      <c r="D339" s="13" t="s">
        <v>556</v>
      </c>
      <c r="E339" s="35"/>
      <c r="F339" s="35"/>
      <c r="G339" s="35"/>
      <c r="H339" s="35"/>
      <c r="I339" s="35"/>
      <c r="J339" s="35"/>
      <c r="K339" s="35"/>
      <c r="L339" s="35"/>
      <c r="M339" s="35"/>
      <c r="N339" s="35"/>
      <c r="O339" s="4"/>
      <c r="P339" s="35"/>
      <c r="Q339" s="35"/>
      <c r="R339" s="35"/>
      <c r="S339" s="12"/>
      <c r="T339" s="12"/>
      <c r="U339" s="12"/>
    </row>
    <row r="340" spans="1:21" s="14" customFormat="1" x14ac:dyDescent="0.3">
      <c r="A340" s="11"/>
      <c r="B340" s="11" t="s">
        <v>3339</v>
      </c>
      <c r="C340" s="11" t="s">
        <v>3340</v>
      </c>
      <c r="D340" s="11" t="s">
        <v>556</v>
      </c>
      <c r="E340" s="3"/>
      <c r="F340" s="3"/>
      <c r="G340" s="35"/>
      <c r="H340" s="35"/>
      <c r="I340" s="35" t="str">
        <f>IF(AND(ISNUMBER(I341),ISNUMBER(I342),ISNUMBER(I343)), (I341+I342)/I343, "")</f>
        <v/>
      </c>
      <c r="J340" s="35"/>
      <c r="K340" s="35" t="str">
        <f>IF(AND(ISNUMBER(K341),ISNUMBER(K342),ISNUMBER(K343)), (K341+K342)/K343, "")</f>
        <v/>
      </c>
      <c r="L340" s="35"/>
      <c r="M340" s="35" t="str">
        <f>IF(AND(ISNUMBER(M341),ISNUMBER(M342),ISNUMBER(M343)), (M341+M342)/M343, "")</f>
        <v/>
      </c>
      <c r="N340" s="35"/>
      <c r="O340" s="5" t="str">
        <f>IF(AND(ISNUMBER(O341),ISNUMBER(O342),ISNUMBER(O343)), (O341+O342)/O343, "")</f>
        <v/>
      </c>
      <c r="P340" s="35"/>
      <c r="Q340" s="35"/>
      <c r="R340" s="12"/>
      <c r="S340" s="12"/>
      <c r="T340" s="12"/>
      <c r="U340" s="12"/>
    </row>
    <row r="341" spans="1:21" s="14" customFormat="1" x14ac:dyDescent="0.3">
      <c r="A341" s="13"/>
      <c r="B341" s="13" t="s">
        <v>3345</v>
      </c>
      <c r="C341" s="13" t="s">
        <v>3346</v>
      </c>
      <c r="D341" s="13" t="s">
        <v>556</v>
      </c>
      <c r="E341" s="35"/>
      <c r="F341" s="35"/>
      <c r="G341" s="35"/>
      <c r="H341" s="35"/>
      <c r="I341" s="35"/>
      <c r="J341" s="35"/>
      <c r="K341" s="35"/>
      <c r="L341" s="35"/>
      <c r="M341" s="35"/>
      <c r="N341" s="35"/>
      <c r="O341" s="4"/>
      <c r="P341" s="35"/>
      <c r="Q341" s="35"/>
      <c r="R341" s="35"/>
      <c r="S341" s="12"/>
      <c r="T341" s="12"/>
      <c r="U341" s="12"/>
    </row>
    <row r="342" spans="1:21" s="14" customFormat="1" x14ac:dyDescent="0.3">
      <c r="A342" s="13"/>
      <c r="B342" s="13" t="s">
        <v>3348</v>
      </c>
      <c r="C342" s="13" t="s">
        <v>3349</v>
      </c>
      <c r="D342" s="13" t="s">
        <v>556</v>
      </c>
      <c r="E342" s="35"/>
      <c r="F342" s="35"/>
      <c r="G342" s="35"/>
      <c r="H342" s="35"/>
      <c r="I342" s="35"/>
      <c r="J342" s="35"/>
      <c r="K342" s="35"/>
      <c r="L342" s="35"/>
      <c r="M342" s="35"/>
      <c r="N342" s="35"/>
      <c r="O342" s="4"/>
      <c r="P342" s="35"/>
      <c r="Q342" s="35"/>
      <c r="R342" s="35"/>
      <c r="S342" s="12"/>
      <c r="T342" s="12"/>
      <c r="U342" s="12"/>
    </row>
    <row r="343" spans="1:21" s="14" customFormat="1" x14ac:dyDescent="0.3">
      <c r="A343" s="13"/>
      <c r="B343" s="13" t="s">
        <v>3351</v>
      </c>
      <c r="C343" s="13" t="s">
        <v>3352</v>
      </c>
      <c r="D343" s="13" t="s">
        <v>556</v>
      </c>
      <c r="E343" s="35"/>
      <c r="F343" s="35"/>
      <c r="G343" s="35"/>
      <c r="H343" s="35"/>
      <c r="I343" s="35"/>
      <c r="J343" s="35"/>
      <c r="K343" s="35"/>
      <c r="L343" s="35"/>
      <c r="M343" s="35"/>
      <c r="N343" s="35"/>
      <c r="O343" s="4"/>
      <c r="P343" s="35"/>
      <c r="Q343" s="35"/>
      <c r="R343" s="35"/>
      <c r="S343" s="12"/>
      <c r="T343" s="12"/>
      <c r="U343" s="12"/>
    </row>
    <row r="344" spans="1:21" s="14" customFormat="1" x14ac:dyDescent="0.3">
      <c r="A344" s="11"/>
      <c r="B344" s="11" t="s">
        <v>3354</v>
      </c>
      <c r="C344" s="11" t="s">
        <v>3355</v>
      </c>
      <c r="D344" s="11" t="s">
        <v>556</v>
      </c>
      <c r="E344" s="3"/>
      <c r="F344" s="3"/>
      <c r="G344" s="35"/>
      <c r="H344" s="35"/>
      <c r="I344" s="35" t="str">
        <f>IF(AND(ISNUMBER(I345),ISNUMBER(I346)), I345/I346, "")</f>
        <v/>
      </c>
      <c r="J344" s="35"/>
      <c r="K344" s="35" t="str">
        <f>IF(AND(ISNUMBER(K345),ISNUMBER(K346)), K345/K346, "")</f>
        <v/>
      </c>
      <c r="L344" s="35"/>
      <c r="M344" s="35" t="str">
        <f>IF(AND(ISNUMBER(M345),ISNUMBER(M346)), M345/M346, "")</f>
        <v/>
      </c>
      <c r="N344" s="35"/>
      <c r="O344" s="5" t="str">
        <f>IF(AND(ISNUMBER(O345),ISNUMBER(O346)), O345/O346, "")</f>
        <v/>
      </c>
      <c r="P344" s="35"/>
      <c r="Q344" s="35"/>
      <c r="R344" s="12"/>
      <c r="S344" s="12"/>
      <c r="T344" s="12"/>
      <c r="U344" s="12"/>
    </row>
    <row r="345" spans="1:21" s="14" customFormat="1" x14ac:dyDescent="0.3">
      <c r="A345" s="13"/>
      <c r="B345" s="13" t="s">
        <v>3360</v>
      </c>
      <c r="C345" s="13" t="s">
        <v>3361</v>
      </c>
      <c r="D345" s="13" t="s">
        <v>556</v>
      </c>
      <c r="E345" s="35"/>
      <c r="F345" s="35"/>
      <c r="G345" s="35"/>
      <c r="H345" s="35"/>
      <c r="I345" s="35"/>
      <c r="J345" s="35"/>
      <c r="K345" s="35"/>
      <c r="L345" s="35"/>
      <c r="M345" s="35"/>
      <c r="N345" s="35"/>
      <c r="O345" s="4"/>
      <c r="P345" s="35"/>
      <c r="Q345" s="35"/>
      <c r="R345" s="35"/>
      <c r="S345" s="12"/>
      <c r="T345" s="12"/>
      <c r="U345" s="12"/>
    </row>
    <row r="346" spans="1:21" s="14" customFormat="1" x14ac:dyDescent="0.3">
      <c r="A346" s="13"/>
      <c r="B346" s="13" t="s">
        <v>3363</v>
      </c>
      <c r="C346" s="13" t="s">
        <v>3364</v>
      </c>
      <c r="D346" s="13" t="s">
        <v>556</v>
      </c>
      <c r="E346" s="35"/>
      <c r="F346" s="35"/>
      <c r="G346" s="35"/>
      <c r="H346" s="35"/>
      <c r="I346" s="35"/>
      <c r="J346" s="35"/>
      <c r="K346" s="35"/>
      <c r="L346" s="35"/>
      <c r="M346" s="35"/>
      <c r="N346" s="35"/>
      <c r="O346" s="4"/>
      <c r="P346" s="35"/>
      <c r="Q346" s="35"/>
      <c r="R346" s="35"/>
      <c r="S346" s="12"/>
      <c r="T346" s="12"/>
      <c r="U346" s="12"/>
    </row>
    <row r="347" spans="1:21" s="14" customFormat="1" ht="28.8" x14ac:dyDescent="0.3">
      <c r="A347" s="11"/>
      <c r="B347" s="11" t="s">
        <v>3382</v>
      </c>
      <c r="C347" s="11" t="s">
        <v>3383</v>
      </c>
      <c r="D347" s="11" t="s">
        <v>556</v>
      </c>
      <c r="E347" s="3"/>
      <c r="F347" s="3"/>
      <c r="G347" s="35"/>
      <c r="H347" s="35"/>
      <c r="I347" s="35" t="str">
        <f>IF(AND(ISNUMBER(I348),ISNUMBER(I349),ISNUMBER(I350),ISNUMBER(I351)), (I348+I349-I350-I351)/(I350+I351), "")</f>
        <v/>
      </c>
      <c r="J347" s="35"/>
      <c r="K347" s="35" t="str">
        <f>IF(AND(ISNUMBER(K348),ISNUMBER(K349),ISNUMBER(K350),ISNUMBER(K351)), (K348+K349-K350-K351)/(K350+K351), "")</f>
        <v/>
      </c>
      <c r="L347" s="35"/>
      <c r="M347" s="35" t="str">
        <f>IF(AND(ISNUMBER(M348),ISNUMBER(M349),ISNUMBER(M350),ISNUMBER(M351)), (M348+M349-M350-M351)/(M350+M351), "")</f>
        <v/>
      </c>
      <c r="N347" s="35"/>
      <c r="O347" s="5" t="str">
        <f>IF(AND(ISNUMBER(O348),ISNUMBER(O349),ISNUMBER(O350),ISNUMBER(O351)), (O348+O349-O350-O351)/(O350+O351), "")</f>
        <v/>
      </c>
      <c r="P347" s="35"/>
      <c r="Q347" s="35"/>
      <c r="R347" s="12"/>
      <c r="S347" s="12"/>
      <c r="T347" s="12"/>
      <c r="U347" s="12"/>
    </row>
    <row r="348" spans="1:21" s="14" customFormat="1" x14ac:dyDescent="0.3">
      <c r="A348" s="13"/>
      <c r="B348" s="13" t="s">
        <v>3389</v>
      </c>
      <c r="C348" s="13" t="s">
        <v>3390</v>
      </c>
      <c r="D348" s="13" t="s">
        <v>556</v>
      </c>
      <c r="E348" s="35"/>
      <c r="F348" s="35"/>
      <c r="G348" s="35"/>
      <c r="H348" s="35"/>
      <c r="I348" s="35"/>
      <c r="J348" s="35"/>
      <c r="K348" s="35"/>
      <c r="L348" s="35"/>
      <c r="M348" s="35"/>
      <c r="N348" s="35"/>
      <c r="O348" s="4"/>
      <c r="P348" s="35"/>
      <c r="Q348" s="35"/>
      <c r="R348" s="35"/>
      <c r="S348" s="12"/>
      <c r="T348" s="12"/>
      <c r="U348" s="12"/>
    </row>
    <row r="349" spans="1:21" s="14" customFormat="1" x14ac:dyDescent="0.3">
      <c r="A349" s="13"/>
      <c r="B349" s="13" t="s">
        <v>3392</v>
      </c>
      <c r="C349" s="13" t="s">
        <v>3393</v>
      </c>
      <c r="D349" s="13" t="s">
        <v>556</v>
      </c>
      <c r="E349" s="35"/>
      <c r="F349" s="35"/>
      <c r="G349" s="35"/>
      <c r="H349" s="35"/>
      <c r="I349" s="35"/>
      <c r="J349" s="35"/>
      <c r="K349" s="35"/>
      <c r="L349" s="35"/>
      <c r="M349" s="35"/>
      <c r="N349" s="35"/>
      <c r="O349" s="4"/>
      <c r="P349" s="35"/>
      <c r="Q349" s="35"/>
      <c r="R349" s="35"/>
      <c r="S349" s="12"/>
      <c r="T349" s="12"/>
      <c r="U349" s="12"/>
    </row>
    <row r="350" spans="1:21" s="14" customFormat="1" x14ac:dyDescent="0.3">
      <c r="A350" s="13"/>
      <c r="B350" s="13" t="s">
        <v>3395</v>
      </c>
      <c r="C350" s="13" t="s">
        <v>3396</v>
      </c>
      <c r="D350" s="13" t="s">
        <v>556</v>
      </c>
      <c r="E350" s="35"/>
      <c r="F350" s="35"/>
      <c r="G350" s="35"/>
      <c r="H350" s="35"/>
      <c r="I350" s="35"/>
      <c r="J350" s="35"/>
      <c r="K350" s="35"/>
      <c r="L350" s="35"/>
      <c r="M350" s="35"/>
      <c r="N350" s="35"/>
      <c r="O350" s="4"/>
      <c r="P350" s="35"/>
      <c r="Q350" s="35"/>
      <c r="R350" s="35"/>
      <c r="S350" s="12"/>
      <c r="T350" s="12"/>
      <c r="U350" s="12"/>
    </row>
    <row r="351" spans="1:21" s="14" customFormat="1" x14ac:dyDescent="0.3">
      <c r="A351" s="13"/>
      <c r="B351" s="13" t="s">
        <v>3398</v>
      </c>
      <c r="C351" s="13" t="s">
        <v>3399</v>
      </c>
      <c r="D351" s="13" t="s">
        <v>556</v>
      </c>
      <c r="E351" s="35"/>
      <c r="F351" s="35"/>
      <c r="G351" s="35"/>
      <c r="H351" s="35"/>
      <c r="I351" s="35"/>
      <c r="J351" s="35"/>
      <c r="K351" s="35"/>
      <c r="L351" s="35"/>
      <c r="M351" s="35"/>
      <c r="N351" s="35"/>
      <c r="O351" s="4"/>
      <c r="P351" s="35"/>
      <c r="Q351" s="35"/>
      <c r="R351" s="35"/>
      <c r="S351" s="12"/>
      <c r="T351" s="12"/>
      <c r="U351" s="12"/>
    </row>
    <row r="352" spans="1:21" s="14" customFormat="1" x14ac:dyDescent="0.3">
      <c r="A352" s="11"/>
      <c r="B352" s="11" t="s">
        <v>3428</v>
      </c>
      <c r="C352" s="11" t="s">
        <v>3429</v>
      </c>
      <c r="D352" s="11" t="s">
        <v>556</v>
      </c>
      <c r="E352" s="3"/>
      <c r="F352" s="3"/>
      <c r="G352" s="35"/>
      <c r="H352" s="35"/>
      <c r="I352" s="35" t="str">
        <f>IF(AND(ISNUMBER(I353),ISNUMBER(I354)), (I353-I354)/I354, "")</f>
        <v/>
      </c>
      <c r="J352" s="35"/>
      <c r="K352" s="35" t="str">
        <f>IF(AND(ISNUMBER(K353),ISNUMBER(K354)), (K353-K354)/K354, "")</f>
        <v/>
      </c>
      <c r="L352" s="35"/>
      <c r="M352" s="35" t="str">
        <f>IF(AND(ISNUMBER(M353),ISNUMBER(M354)), (M353-M354)/M354, "")</f>
        <v/>
      </c>
      <c r="N352" s="35"/>
      <c r="O352" s="5" t="str">
        <f>IF(AND(ISNUMBER(O353),ISNUMBER(O354)), (O353-O354)/O354, "")</f>
        <v/>
      </c>
      <c r="P352" s="35"/>
      <c r="Q352" s="35"/>
      <c r="R352" s="12"/>
      <c r="S352" s="12"/>
      <c r="T352" s="12"/>
      <c r="U352" s="12"/>
    </row>
    <row r="353" spans="1:21" s="14" customFormat="1" x14ac:dyDescent="0.3">
      <c r="A353" s="13"/>
      <c r="B353" s="13" t="s">
        <v>3434</v>
      </c>
      <c r="C353" s="13" t="s">
        <v>3435</v>
      </c>
      <c r="D353" s="13" t="s">
        <v>556</v>
      </c>
      <c r="E353" s="35"/>
      <c r="F353" s="35"/>
      <c r="G353" s="35"/>
      <c r="H353" s="35"/>
      <c r="I353" s="35"/>
      <c r="J353" s="35"/>
      <c r="K353" s="35"/>
      <c r="L353" s="35"/>
      <c r="M353" s="35"/>
      <c r="N353" s="35"/>
      <c r="O353" s="4"/>
      <c r="P353" s="35"/>
      <c r="Q353" s="35"/>
      <c r="R353" s="35"/>
      <c r="S353" s="12"/>
      <c r="T353" s="12"/>
      <c r="U353" s="12"/>
    </row>
    <row r="354" spans="1:21" s="14" customFormat="1" x14ac:dyDescent="0.3">
      <c r="A354" s="13"/>
      <c r="B354" s="13" t="s">
        <v>3437</v>
      </c>
      <c r="C354" s="13" t="s">
        <v>3438</v>
      </c>
      <c r="D354" s="13" t="s">
        <v>556</v>
      </c>
      <c r="E354" s="35"/>
      <c r="F354" s="35"/>
      <c r="G354" s="35"/>
      <c r="H354" s="35"/>
      <c r="I354" s="35"/>
      <c r="J354" s="35"/>
      <c r="K354" s="35"/>
      <c r="L354" s="35"/>
      <c r="M354" s="35"/>
      <c r="N354" s="35"/>
      <c r="O354" s="4"/>
      <c r="P354" s="35"/>
      <c r="Q354" s="35"/>
      <c r="R354" s="35"/>
      <c r="S354" s="12"/>
      <c r="T354" s="12"/>
      <c r="U354" s="12"/>
    </row>
    <row r="355" spans="1:21" s="14" customFormat="1" x14ac:dyDescent="0.3">
      <c r="A355" s="11"/>
      <c r="B355" s="11" t="s">
        <v>3466</v>
      </c>
      <c r="C355" s="11" t="s">
        <v>3467</v>
      </c>
      <c r="D355" s="11" t="s">
        <v>556</v>
      </c>
      <c r="E355" s="3"/>
      <c r="F355" s="3"/>
      <c r="G355" s="35"/>
      <c r="H355" s="35"/>
      <c r="I355" s="35" t="str">
        <f>IF(AND(ISNUMBER(I356),ISNUMBER(I357)), (I356-I357)/I357, "")</f>
        <v/>
      </c>
      <c r="J355" s="35"/>
      <c r="K355" s="35" t="str">
        <f>IF(AND(ISNUMBER(K356),ISNUMBER(K357)), (K356-K357)/K357, "")</f>
        <v/>
      </c>
      <c r="L355" s="35"/>
      <c r="M355" s="35" t="str">
        <f>IF(AND(ISNUMBER(M356),ISNUMBER(M357)), (M356-M357)/M357, "")</f>
        <v/>
      </c>
      <c r="N355" s="35"/>
      <c r="O355" s="5" t="str">
        <f>IF(AND(ISNUMBER(O356),ISNUMBER(O357)), (O356-O357)/O357, "")</f>
        <v/>
      </c>
      <c r="P355" s="35"/>
      <c r="Q355" s="35"/>
      <c r="R355" s="12"/>
      <c r="S355" s="12"/>
      <c r="T355" s="12"/>
      <c r="U355" s="12"/>
    </row>
    <row r="356" spans="1:21" s="14" customFormat="1" x14ac:dyDescent="0.3">
      <c r="A356" s="13"/>
      <c r="B356" s="13" t="s">
        <v>3472</v>
      </c>
      <c r="C356" s="13" t="s">
        <v>3473</v>
      </c>
      <c r="D356" s="13" t="s">
        <v>556</v>
      </c>
      <c r="E356" s="35"/>
      <c r="F356" s="35"/>
      <c r="G356" s="35"/>
      <c r="H356" s="35"/>
      <c r="I356" s="35"/>
      <c r="J356" s="35"/>
      <c r="K356" s="35"/>
      <c r="L356" s="35"/>
      <c r="M356" s="35"/>
      <c r="N356" s="35"/>
      <c r="O356" s="4"/>
      <c r="P356" s="35"/>
      <c r="Q356" s="35"/>
      <c r="R356" s="35"/>
      <c r="S356" s="12"/>
      <c r="T356" s="12"/>
      <c r="U356" s="12"/>
    </row>
    <row r="357" spans="1:21" s="14" customFormat="1" x14ac:dyDescent="0.3">
      <c r="A357" s="13"/>
      <c r="B357" s="13" t="s">
        <v>3475</v>
      </c>
      <c r="C357" s="13" t="s">
        <v>3476</v>
      </c>
      <c r="D357" s="13" t="s">
        <v>556</v>
      </c>
      <c r="E357" s="35"/>
      <c r="F357" s="35"/>
      <c r="G357" s="35"/>
      <c r="H357" s="35"/>
      <c r="I357" s="35"/>
      <c r="J357" s="35"/>
      <c r="K357" s="35"/>
      <c r="L357" s="35"/>
      <c r="M357" s="35"/>
      <c r="N357" s="35"/>
      <c r="O357" s="4"/>
      <c r="P357" s="35"/>
      <c r="Q357" s="35"/>
      <c r="R357" s="35"/>
      <c r="S357" s="12"/>
      <c r="T357" s="12"/>
      <c r="U357" s="12"/>
    </row>
    <row r="358" spans="1:21" s="14" customFormat="1" x14ac:dyDescent="0.3">
      <c r="A358" s="11"/>
      <c r="B358" s="11" t="s">
        <v>3564</v>
      </c>
      <c r="C358" s="11" t="s">
        <v>3565</v>
      </c>
      <c r="D358" s="11" t="s">
        <v>556</v>
      </c>
      <c r="E358" s="3"/>
      <c r="F358" s="3"/>
      <c r="G358" s="35"/>
      <c r="H358" s="35"/>
      <c r="I358" s="35" t="str">
        <f>IF(AND(ISNUMBER(I359),ISNUMBER(I360)), (I359-I360)/I359, "")</f>
        <v/>
      </c>
      <c r="J358" s="35"/>
      <c r="K358" s="35" t="str">
        <f>IF(AND(ISNUMBER(K359),ISNUMBER(K360)), (K359-K360)/K359, "")</f>
        <v/>
      </c>
      <c r="L358" s="35"/>
      <c r="M358" s="35" t="str">
        <f>IF(AND(ISNUMBER(M359),ISNUMBER(M360)), (M359-M360)/M359, "")</f>
        <v/>
      </c>
      <c r="N358" s="35"/>
      <c r="O358" s="5" t="str">
        <f>IF(AND(ISNUMBER(O359),ISNUMBER(O360)), (O359-O360)/O359, "")</f>
        <v/>
      </c>
      <c r="P358" s="35"/>
      <c r="Q358" s="35"/>
      <c r="R358" s="12"/>
      <c r="S358" s="12"/>
      <c r="T358" s="12"/>
      <c r="U358" s="12"/>
    </row>
    <row r="359" spans="1:21" s="14" customFormat="1" x14ac:dyDescent="0.3">
      <c r="A359" s="13"/>
      <c r="B359" s="13" t="s">
        <v>3572</v>
      </c>
      <c r="C359" s="13" t="s">
        <v>3573</v>
      </c>
      <c r="D359" s="13" t="s">
        <v>556</v>
      </c>
      <c r="E359" s="35"/>
      <c r="F359" s="35"/>
      <c r="G359" s="35"/>
      <c r="H359" s="35"/>
      <c r="I359" s="35"/>
      <c r="J359" s="35"/>
      <c r="K359" s="35"/>
      <c r="L359" s="35"/>
      <c r="M359" s="35"/>
      <c r="N359" s="35"/>
      <c r="O359" s="4"/>
      <c r="P359" s="35"/>
      <c r="Q359" s="35"/>
      <c r="R359" s="35"/>
      <c r="S359" s="12"/>
      <c r="T359" s="12"/>
      <c r="U359" s="12"/>
    </row>
    <row r="360" spans="1:21" s="14" customFormat="1" x14ac:dyDescent="0.3">
      <c r="A360" s="13"/>
      <c r="B360" s="13" t="s">
        <v>3575</v>
      </c>
      <c r="C360" s="13" t="s">
        <v>3576</v>
      </c>
      <c r="D360" s="13" t="s">
        <v>556</v>
      </c>
      <c r="E360" s="35"/>
      <c r="F360" s="35"/>
      <c r="G360" s="35"/>
      <c r="H360" s="35"/>
      <c r="I360" s="35"/>
      <c r="J360" s="35"/>
      <c r="K360" s="35"/>
      <c r="L360" s="35"/>
      <c r="M360" s="35"/>
      <c r="N360" s="35"/>
      <c r="O360" s="4"/>
      <c r="P360" s="35"/>
      <c r="Q360" s="35"/>
      <c r="R360" s="35"/>
      <c r="S360" s="12"/>
      <c r="T360" s="12"/>
      <c r="U360" s="12"/>
    </row>
    <row r="361" spans="1:21" s="14" customFormat="1" x14ac:dyDescent="0.3">
      <c r="A361" s="11"/>
      <c r="B361" s="11" t="s">
        <v>3613</v>
      </c>
      <c r="C361" s="11" t="s">
        <v>3614</v>
      </c>
      <c r="D361" s="11" t="s">
        <v>556</v>
      </c>
      <c r="E361" s="3"/>
      <c r="F361" s="3"/>
      <c r="G361" s="35"/>
      <c r="H361" s="35"/>
      <c r="I361" s="35" t="str">
        <f>IF(AND(ISNUMBER(I362),ISNUMBER(I363)), (I362-I363)/I363, "")</f>
        <v/>
      </c>
      <c r="J361" s="35"/>
      <c r="K361" s="35" t="str">
        <f>IF(AND(ISNUMBER(K362),ISNUMBER(K363)), (K362-K363)/K363, "")</f>
        <v/>
      </c>
      <c r="L361" s="35"/>
      <c r="M361" s="35" t="str">
        <f>IF(AND(ISNUMBER(M362),ISNUMBER(M363)), (M362-M363)/M363, "")</f>
        <v/>
      </c>
      <c r="N361" s="35"/>
      <c r="O361" s="5" t="str">
        <f>IF(AND(ISNUMBER(O362),ISNUMBER(O363)), (O362-O363)/O363, "")</f>
        <v/>
      </c>
      <c r="P361" s="35"/>
      <c r="Q361" s="35"/>
      <c r="R361" s="12"/>
      <c r="S361" s="12"/>
      <c r="T361" s="12"/>
      <c r="U361" s="12"/>
    </row>
    <row r="362" spans="1:21" s="14" customFormat="1" x14ac:dyDescent="0.3">
      <c r="A362" s="13"/>
      <c r="B362" s="13" t="s">
        <v>3619</v>
      </c>
      <c r="C362" s="13" t="s">
        <v>3620</v>
      </c>
      <c r="D362" s="13" t="s">
        <v>556</v>
      </c>
      <c r="E362" s="35"/>
      <c r="F362" s="35"/>
      <c r="G362" s="35"/>
      <c r="H362" s="35"/>
      <c r="I362" s="35"/>
      <c r="J362" s="35"/>
      <c r="K362" s="35"/>
      <c r="L362" s="35"/>
      <c r="M362" s="35"/>
      <c r="N362" s="35"/>
      <c r="O362" s="4"/>
      <c r="P362" s="35"/>
      <c r="Q362" s="35"/>
      <c r="R362" s="35"/>
      <c r="S362" s="12"/>
      <c r="T362" s="12"/>
      <c r="U362" s="12"/>
    </row>
    <row r="363" spans="1:21" s="14" customFormat="1" x14ac:dyDescent="0.3">
      <c r="A363" s="13"/>
      <c r="B363" s="13" t="s">
        <v>3622</v>
      </c>
      <c r="C363" s="13" t="s">
        <v>3623</v>
      </c>
      <c r="D363" s="13" t="s">
        <v>556</v>
      </c>
      <c r="E363" s="35"/>
      <c r="F363" s="35"/>
      <c r="G363" s="35"/>
      <c r="H363" s="35"/>
      <c r="I363" s="35"/>
      <c r="J363" s="35"/>
      <c r="K363" s="35"/>
      <c r="L363" s="35"/>
      <c r="M363" s="35"/>
      <c r="N363" s="35"/>
      <c r="O363" s="4"/>
      <c r="P363" s="35"/>
      <c r="Q363" s="35"/>
      <c r="R363" s="35"/>
      <c r="S363" s="12"/>
      <c r="T363" s="12"/>
      <c r="U363" s="12"/>
    </row>
    <row r="364" spans="1:21" s="14" customFormat="1" x14ac:dyDescent="0.3">
      <c r="A364" s="11"/>
      <c r="B364" s="11" t="s">
        <v>3625</v>
      </c>
      <c r="C364" s="11" t="s">
        <v>3626</v>
      </c>
      <c r="D364" s="11" t="s">
        <v>556</v>
      </c>
      <c r="E364" s="3"/>
      <c r="F364" s="3"/>
      <c r="G364" s="35"/>
      <c r="H364" s="35"/>
      <c r="I364" s="35" t="str">
        <f>IF(AND(ISNUMBER(I365),ISNUMBER(I366)), (I365-I366)/I365, "")</f>
        <v/>
      </c>
      <c r="J364" s="35"/>
      <c r="K364" s="35" t="str">
        <f>IF(AND(ISNUMBER(K365),ISNUMBER(K366)), (K365-K366)/K365, "")</f>
        <v/>
      </c>
      <c r="L364" s="35"/>
      <c r="M364" s="35" t="str">
        <f>IF(AND(ISNUMBER(M365),ISNUMBER(M366)), (M365-M366)/M365, "")</f>
        <v/>
      </c>
      <c r="N364" s="35"/>
      <c r="O364" s="5" t="str">
        <f>IF(AND(ISNUMBER(O365),ISNUMBER(O366)), (O365-O366)/O365, "")</f>
        <v/>
      </c>
      <c r="P364" s="35"/>
      <c r="Q364" s="35"/>
      <c r="R364" s="12"/>
      <c r="S364" s="12"/>
      <c r="T364" s="12"/>
      <c r="U364" s="12"/>
    </row>
    <row r="365" spans="1:21" s="14" customFormat="1" x14ac:dyDescent="0.3">
      <c r="A365" s="13"/>
      <c r="B365" s="13" t="s">
        <v>3631</v>
      </c>
      <c r="C365" s="13" t="s">
        <v>3632</v>
      </c>
      <c r="D365" s="13" t="s">
        <v>556</v>
      </c>
      <c r="E365" s="35"/>
      <c r="F365" s="35"/>
      <c r="G365" s="35"/>
      <c r="H365" s="35"/>
      <c r="I365" s="35"/>
      <c r="J365" s="35"/>
      <c r="K365" s="35"/>
      <c r="L365" s="35"/>
      <c r="M365" s="35"/>
      <c r="N365" s="35"/>
      <c r="O365" s="4"/>
      <c r="P365" s="35"/>
      <c r="Q365" s="35"/>
      <c r="R365" s="35"/>
      <c r="S365" s="12"/>
      <c r="T365" s="12"/>
      <c r="U365" s="12"/>
    </row>
    <row r="366" spans="1:21" s="14" customFormat="1" x14ac:dyDescent="0.3">
      <c r="A366" s="13"/>
      <c r="B366" s="13" t="s">
        <v>3634</v>
      </c>
      <c r="C366" s="13" t="s">
        <v>3635</v>
      </c>
      <c r="D366" s="13" t="s">
        <v>556</v>
      </c>
      <c r="E366" s="35"/>
      <c r="F366" s="35"/>
      <c r="G366" s="35"/>
      <c r="H366" s="35"/>
      <c r="I366" s="35"/>
      <c r="J366" s="35"/>
      <c r="K366" s="35"/>
      <c r="L366" s="35"/>
      <c r="M366" s="35"/>
      <c r="N366" s="35"/>
      <c r="O366" s="4"/>
      <c r="P366" s="35"/>
      <c r="Q366" s="35"/>
      <c r="R366" s="35"/>
      <c r="S366" s="12"/>
      <c r="T366" s="12"/>
      <c r="U366" s="12"/>
    </row>
    <row r="367" spans="1:21" s="14" customFormat="1" ht="15.6" x14ac:dyDescent="0.3">
      <c r="A367" s="9"/>
      <c r="B367" s="9" t="s">
        <v>556</v>
      </c>
      <c r="C367" s="9" t="s">
        <v>4557</v>
      </c>
      <c r="D367" s="10" t="s">
        <v>556</v>
      </c>
      <c r="E367" s="10"/>
      <c r="F367" s="10"/>
      <c r="G367" s="10"/>
      <c r="H367" s="10"/>
      <c r="I367" s="10"/>
      <c r="J367" s="10"/>
      <c r="K367" s="10"/>
      <c r="L367" s="10"/>
      <c r="M367" s="10"/>
      <c r="N367" s="10"/>
      <c r="O367" s="10"/>
      <c r="P367" s="10"/>
      <c r="Q367" s="10"/>
      <c r="R367" s="10"/>
      <c r="S367" s="10"/>
      <c r="T367" s="10"/>
      <c r="U367" s="10"/>
    </row>
    <row r="368" spans="1:21" s="14" customFormat="1" x14ac:dyDescent="0.3">
      <c r="A368" s="11"/>
      <c r="B368" s="11" t="s">
        <v>4558</v>
      </c>
      <c r="C368" s="11" t="s">
        <v>3857</v>
      </c>
      <c r="D368" s="11" t="s">
        <v>556</v>
      </c>
      <c r="E368" s="3"/>
      <c r="F368" s="35"/>
      <c r="G368" s="35"/>
      <c r="H368" s="35"/>
      <c r="I368" s="35"/>
      <c r="J368" s="35"/>
      <c r="K368" s="35"/>
      <c r="L368" s="35"/>
      <c r="M368" s="35"/>
      <c r="N368" s="35"/>
      <c r="O368" s="4"/>
      <c r="P368" s="35"/>
      <c r="Q368" s="35"/>
      <c r="R368" s="35"/>
      <c r="S368" s="12"/>
      <c r="T368" s="12"/>
      <c r="U368" s="12"/>
    </row>
    <row r="369" spans="1:21" s="14" customFormat="1" x14ac:dyDescent="0.3">
      <c r="A369" s="11"/>
      <c r="B369" s="11" t="s">
        <v>4559</v>
      </c>
      <c r="C369" s="11" t="s">
        <v>3939</v>
      </c>
      <c r="D369" s="11" t="s">
        <v>556</v>
      </c>
      <c r="E369" s="3"/>
      <c r="F369" s="35"/>
      <c r="G369" s="35"/>
      <c r="H369" s="35"/>
      <c r="I369" s="35"/>
      <c r="J369" s="35"/>
      <c r="K369" s="35"/>
      <c r="L369" s="35"/>
      <c r="M369" s="35"/>
      <c r="N369" s="35"/>
      <c r="O369" s="4"/>
      <c r="P369" s="35"/>
      <c r="Q369" s="35"/>
      <c r="R369" s="35"/>
      <c r="S369" s="12"/>
      <c r="T369" s="12"/>
      <c r="U369" s="12"/>
    </row>
    <row r="370" spans="1:21" s="14" customFormat="1" x14ac:dyDescent="0.3">
      <c r="A370" s="11"/>
      <c r="B370" s="11" t="s">
        <v>4560</v>
      </c>
      <c r="C370" s="11" t="s">
        <v>3989</v>
      </c>
      <c r="D370" s="11" t="s">
        <v>556</v>
      </c>
      <c r="E370" s="3"/>
      <c r="F370" s="35"/>
      <c r="G370" s="35"/>
      <c r="H370" s="35"/>
      <c r="I370" s="35"/>
      <c r="J370" s="35"/>
      <c r="K370" s="35"/>
      <c r="L370" s="35"/>
      <c r="M370" s="35"/>
      <c r="N370" s="35"/>
      <c r="O370" s="4"/>
      <c r="P370" s="35"/>
      <c r="Q370" s="35"/>
      <c r="R370" s="35"/>
      <c r="S370" s="12"/>
      <c r="T370" s="12"/>
      <c r="U370" s="12"/>
    </row>
    <row r="371" spans="1:21" s="14" customFormat="1" x14ac:dyDescent="0.3">
      <c r="A371" s="11"/>
      <c r="B371" s="11" t="s">
        <v>4561</v>
      </c>
      <c r="C371" s="11" t="s">
        <v>4018</v>
      </c>
      <c r="D371" s="11" t="s">
        <v>556</v>
      </c>
      <c r="E371" s="3"/>
      <c r="F371" s="35"/>
      <c r="G371" s="35"/>
      <c r="H371" s="35"/>
      <c r="I371" s="35"/>
      <c r="J371" s="35"/>
      <c r="K371" s="35"/>
      <c r="L371" s="35"/>
      <c r="M371" s="35"/>
      <c r="N371" s="35"/>
      <c r="O371" s="4"/>
      <c r="P371" s="35"/>
      <c r="Q371" s="35"/>
      <c r="R371" s="35"/>
      <c r="S371" s="12"/>
      <c r="T371" s="12"/>
      <c r="U371" s="12"/>
    </row>
    <row r="372" spans="1:21" s="14" customFormat="1" x14ac:dyDescent="0.3">
      <c r="A372" s="11"/>
      <c r="B372" s="11" t="s">
        <v>4562</v>
      </c>
      <c r="C372" s="11" t="s">
        <v>4028</v>
      </c>
      <c r="D372" s="11" t="s">
        <v>556</v>
      </c>
      <c r="E372" s="3"/>
      <c r="F372" s="35"/>
      <c r="G372" s="35"/>
      <c r="H372" s="35"/>
      <c r="I372" s="35"/>
      <c r="J372" s="35"/>
      <c r="K372" s="35"/>
      <c r="L372" s="35"/>
      <c r="M372" s="35"/>
      <c r="N372" s="35"/>
      <c r="O372" s="4"/>
      <c r="P372" s="35"/>
      <c r="Q372" s="35"/>
      <c r="R372" s="35"/>
      <c r="S372" s="12"/>
      <c r="T372" s="12"/>
      <c r="U372" s="12"/>
    </row>
    <row r="373" spans="1:21" s="14" customFormat="1" x14ac:dyDescent="0.3">
      <c r="A373" s="11"/>
      <c r="B373" s="11" t="s">
        <v>4563</v>
      </c>
      <c r="C373" s="11" t="s">
        <v>4038</v>
      </c>
      <c r="D373" s="11" t="s">
        <v>556</v>
      </c>
      <c r="E373" s="3"/>
      <c r="F373" s="35"/>
      <c r="G373" s="35"/>
      <c r="H373" s="35"/>
      <c r="I373" s="35"/>
      <c r="J373" s="35"/>
      <c r="K373" s="35"/>
      <c r="L373" s="35"/>
      <c r="M373" s="35"/>
      <c r="N373" s="35"/>
      <c r="O373" s="4"/>
      <c r="P373" s="35"/>
      <c r="Q373" s="35"/>
      <c r="R373" s="35"/>
      <c r="S373" s="12"/>
      <c r="T373" s="12"/>
      <c r="U373" s="12"/>
    </row>
    <row r="374" spans="1:21" s="14" customFormat="1" x14ac:dyDescent="0.3">
      <c r="A374" s="11"/>
      <c r="B374" s="11" t="s">
        <v>4564</v>
      </c>
      <c r="C374" s="11" t="s">
        <v>4062</v>
      </c>
      <c r="D374" s="11" t="s">
        <v>556</v>
      </c>
      <c r="E374" s="3"/>
      <c r="F374" s="35"/>
      <c r="G374" s="35"/>
      <c r="H374" s="35"/>
      <c r="I374" s="35"/>
      <c r="J374" s="35"/>
      <c r="K374" s="35"/>
      <c r="L374" s="35"/>
      <c r="M374" s="35"/>
      <c r="N374" s="35"/>
      <c r="O374" s="4"/>
      <c r="P374" s="35"/>
      <c r="Q374" s="35"/>
      <c r="R374" s="35"/>
      <c r="S374" s="12"/>
      <c r="T374" s="12"/>
      <c r="U374" s="12"/>
    </row>
    <row r="375" spans="1:21" s="14" customFormat="1" x14ac:dyDescent="0.3">
      <c r="A375" s="11"/>
      <c r="B375" s="11" t="s">
        <v>4565</v>
      </c>
      <c r="C375" s="11" t="s">
        <v>4072</v>
      </c>
      <c r="D375" s="11" t="s">
        <v>556</v>
      </c>
      <c r="E375" s="3"/>
      <c r="F375" s="35"/>
      <c r="G375" s="35"/>
      <c r="H375" s="35"/>
      <c r="I375" s="35"/>
      <c r="J375" s="35"/>
      <c r="K375" s="35"/>
      <c r="L375" s="35"/>
      <c r="M375" s="35"/>
      <c r="N375" s="35"/>
      <c r="O375" s="4"/>
      <c r="P375" s="35"/>
      <c r="Q375" s="35"/>
      <c r="R375" s="35"/>
      <c r="S375" s="12"/>
      <c r="T375" s="12"/>
      <c r="U375" s="12"/>
    </row>
    <row r="376" spans="1:21" s="14" customFormat="1" x14ac:dyDescent="0.3">
      <c r="A376" s="11"/>
      <c r="B376" s="11" t="s">
        <v>4566</v>
      </c>
      <c r="C376" s="11" t="s">
        <v>4082</v>
      </c>
      <c r="D376" s="11" t="s">
        <v>556</v>
      </c>
      <c r="E376" s="3"/>
      <c r="F376" s="35"/>
      <c r="G376" s="35"/>
      <c r="H376" s="35"/>
      <c r="I376" s="35"/>
      <c r="J376" s="35"/>
      <c r="K376" s="35"/>
      <c r="L376" s="35"/>
      <c r="M376" s="35"/>
      <c r="N376" s="35"/>
      <c r="O376" s="4"/>
      <c r="P376" s="35"/>
      <c r="Q376" s="35"/>
      <c r="R376" s="35"/>
      <c r="S376" s="12"/>
      <c r="T376" s="12"/>
      <c r="U376" s="12"/>
    </row>
    <row r="377" spans="1:21" s="14" customFormat="1" x14ac:dyDescent="0.3">
      <c r="A377" s="11"/>
      <c r="B377" s="11" t="s">
        <v>4567</v>
      </c>
      <c r="C377" s="11" t="s">
        <v>4092</v>
      </c>
      <c r="D377" s="11" t="s">
        <v>556</v>
      </c>
      <c r="E377" s="3"/>
      <c r="F377" s="35"/>
      <c r="G377" s="35"/>
      <c r="H377" s="35"/>
      <c r="I377" s="35"/>
      <c r="J377" s="35"/>
      <c r="K377" s="35"/>
      <c r="L377" s="35"/>
      <c r="M377" s="35"/>
      <c r="N377" s="35"/>
      <c r="O377" s="4"/>
      <c r="P377" s="35"/>
      <c r="Q377" s="35"/>
      <c r="R377" s="35"/>
      <c r="S377" s="12"/>
      <c r="T377" s="12"/>
      <c r="U377" s="12"/>
    </row>
    <row r="378" spans="1:21" s="14" customFormat="1" x14ac:dyDescent="0.3">
      <c r="A378" s="11"/>
      <c r="B378" s="11" t="s">
        <v>4568</v>
      </c>
      <c r="C378" s="11" t="s">
        <v>4099</v>
      </c>
      <c r="D378" s="11" t="s">
        <v>556</v>
      </c>
      <c r="E378" s="3"/>
      <c r="F378" s="35"/>
      <c r="G378" s="35"/>
      <c r="H378" s="35"/>
      <c r="I378" s="35"/>
      <c r="J378" s="35"/>
      <c r="K378" s="35"/>
      <c r="L378" s="35"/>
      <c r="M378" s="35"/>
      <c r="N378" s="35"/>
      <c r="O378" s="4"/>
      <c r="P378" s="35"/>
      <c r="Q378" s="35"/>
      <c r="R378" s="35"/>
      <c r="S378" s="12"/>
      <c r="T378" s="12"/>
      <c r="U378" s="12"/>
    </row>
    <row r="379" spans="1:21" s="14" customFormat="1" x14ac:dyDescent="0.3">
      <c r="A379" s="11"/>
      <c r="B379" s="11" t="s">
        <v>4569</v>
      </c>
      <c r="C379" s="11" t="s">
        <v>4105</v>
      </c>
      <c r="D379" s="11" t="s">
        <v>556</v>
      </c>
      <c r="E379" s="3"/>
      <c r="F379" s="35"/>
      <c r="G379" s="35"/>
      <c r="H379" s="35"/>
      <c r="I379" s="35"/>
      <c r="J379" s="35"/>
      <c r="K379" s="35"/>
      <c r="L379" s="35"/>
      <c r="M379" s="35"/>
      <c r="N379" s="35"/>
      <c r="O379" s="4"/>
      <c r="P379" s="35"/>
      <c r="Q379" s="35"/>
      <c r="R379" s="35"/>
      <c r="S379" s="12"/>
      <c r="T379" s="12"/>
      <c r="U379" s="12"/>
    </row>
    <row r="380" spans="1:21" s="14" customFormat="1" x14ac:dyDescent="0.3">
      <c r="A380" s="11"/>
      <c r="B380" s="11" t="s">
        <v>4570</v>
      </c>
      <c r="C380" s="11" t="s">
        <v>4140</v>
      </c>
      <c r="D380" s="11" t="s">
        <v>556</v>
      </c>
      <c r="E380" s="3"/>
      <c r="F380" s="35"/>
      <c r="G380" s="35"/>
      <c r="H380" s="35"/>
      <c r="I380" s="35"/>
      <c r="J380" s="35"/>
      <c r="K380" s="35"/>
      <c r="L380" s="35"/>
      <c r="M380" s="35"/>
      <c r="N380" s="35"/>
      <c r="O380" s="4"/>
      <c r="P380" s="35"/>
      <c r="Q380" s="35"/>
      <c r="R380" s="35"/>
      <c r="S380" s="12"/>
      <c r="T380" s="12"/>
      <c r="U380" s="12"/>
    </row>
    <row r="381" spans="1:21" s="14" customFormat="1" x14ac:dyDescent="0.3">
      <c r="A381" s="11"/>
      <c r="B381" s="11" t="s">
        <v>4571</v>
      </c>
      <c r="C381" s="11" t="s">
        <v>4153</v>
      </c>
      <c r="D381" s="11" t="s">
        <v>556</v>
      </c>
      <c r="E381" s="3"/>
      <c r="F381" s="35"/>
      <c r="G381" s="35"/>
      <c r="H381" s="35"/>
      <c r="I381" s="35"/>
      <c r="J381" s="35"/>
      <c r="K381" s="35"/>
      <c r="L381" s="35"/>
      <c r="M381" s="35"/>
      <c r="N381" s="35"/>
      <c r="O381" s="4"/>
      <c r="P381" s="35"/>
      <c r="Q381" s="35"/>
      <c r="R381" s="35"/>
      <c r="S381" s="12"/>
      <c r="T381" s="12"/>
      <c r="U381" s="12"/>
    </row>
    <row r="382" spans="1:21" s="14" customFormat="1" x14ac:dyDescent="0.3">
      <c r="A382" s="11"/>
      <c r="B382" s="11" t="s">
        <v>4589</v>
      </c>
      <c r="C382" s="11" t="s">
        <v>4213</v>
      </c>
      <c r="D382" s="11" t="s">
        <v>556</v>
      </c>
      <c r="E382" s="3"/>
      <c r="F382" s="35"/>
      <c r="G382" s="35"/>
      <c r="H382" s="35"/>
      <c r="I382" s="35"/>
      <c r="J382" s="35"/>
      <c r="K382" s="35"/>
      <c r="L382" s="35"/>
      <c r="M382" s="35"/>
      <c r="N382" s="35"/>
      <c r="O382" s="4"/>
      <c r="P382" s="35"/>
      <c r="Q382" s="35"/>
      <c r="R382" s="35"/>
      <c r="S382" s="12"/>
      <c r="T382" s="12"/>
      <c r="U382" s="12"/>
    </row>
    <row r="383" spans="1:21" s="14" customFormat="1" x14ac:dyDescent="0.3">
      <c r="A383" s="11"/>
      <c r="B383" s="11" t="s">
        <v>4590</v>
      </c>
      <c r="C383" s="11" t="s">
        <v>4321</v>
      </c>
      <c r="D383" s="11" t="s">
        <v>556</v>
      </c>
      <c r="E383" s="3"/>
      <c r="F383" s="35"/>
      <c r="G383" s="35"/>
      <c r="H383" s="35"/>
      <c r="I383" s="35"/>
      <c r="J383" s="35"/>
      <c r="K383" s="35"/>
      <c r="L383" s="35"/>
      <c r="M383" s="35"/>
      <c r="N383" s="35"/>
      <c r="O383" s="4"/>
      <c r="P383" s="35"/>
      <c r="Q383" s="35"/>
      <c r="R383" s="35"/>
      <c r="S383" s="12"/>
      <c r="T383" s="12"/>
      <c r="U383" s="12"/>
    </row>
    <row r="384" spans="1:21" s="14" customFormat="1" x14ac:dyDescent="0.3">
      <c r="A384" s="11"/>
      <c r="B384" s="11" t="s">
        <v>4591</v>
      </c>
      <c r="C384" s="11" t="s">
        <v>4328</v>
      </c>
      <c r="D384" s="11" t="s">
        <v>556</v>
      </c>
      <c r="E384" s="3"/>
      <c r="F384" s="35"/>
      <c r="G384" s="35"/>
      <c r="H384" s="35"/>
      <c r="I384" s="35"/>
      <c r="J384" s="35"/>
      <c r="K384" s="35"/>
      <c r="L384" s="35"/>
      <c r="M384" s="35"/>
      <c r="N384" s="35"/>
      <c r="O384" s="4"/>
      <c r="P384" s="35"/>
      <c r="Q384" s="35"/>
      <c r="R384" s="35"/>
      <c r="S384" s="12"/>
      <c r="T384" s="12"/>
      <c r="U384" s="12"/>
    </row>
    <row r="385" spans="1:21" s="14" customFormat="1" x14ac:dyDescent="0.3">
      <c r="A385" s="11"/>
      <c r="B385" s="11" t="s">
        <v>4572</v>
      </c>
      <c r="C385" s="11" t="s">
        <v>4358</v>
      </c>
      <c r="D385" s="11" t="s">
        <v>556</v>
      </c>
      <c r="E385" s="3"/>
      <c r="F385" s="35"/>
      <c r="G385" s="35"/>
      <c r="H385" s="35"/>
      <c r="I385" s="35"/>
      <c r="J385" s="35"/>
      <c r="K385" s="35"/>
      <c r="L385" s="35"/>
      <c r="M385" s="35"/>
      <c r="N385" s="35"/>
      <c r="O385" s="4"/>
      <c r="P385" s="35"/>
      <c r="Q385" s="35"/>
      <c r="R385" s="35"/>
      <c r="S385" s="12"/>
      <c r="T385" s="12"/>
      <c r="U385" s="12"/>
    </row>
    <row r="386" spans="1:21" s="14" customFormat="1" x14ac:dyDescent="0.3">
      <c r="A386" s="11"/>
      <c r="B386" s="11" t="s">
        <v>4573</v>
      </c>
      <c r="C386" s="11" t="s">
        <v>4367</v>
      </c>
      <c r="D386" s="11" t="s">
        <v>556</v>
      </c>
      <c r="E386" s="3"/>
      <c r="F386" s="35"/>
      <c r="G386" s="35"/>
      <c r="H386" s="35"/>
      <c r="I386" s="35"/>
      <c r="J386" s="35"/>
      <c r="K386" s="35"/>
      <c r="L386" s="35"/>
      <c r="M386" s="35"/>
      <c r="N386" s="35"/>
      <c r="O386" s="4"/>
      <c r="P386" s="35"/>
      <c r="Q386" s="35"/>
      <c r="R386" s="35"/>
      <c r="S386" s="12"/>
      <c r="T386" s="12"/>
      <c r="U386" s="12"/>
    </row>
    <row r="387" spans="1:21" s="14" customFormat="1" x14ac:dyDescent="0.3">
      <c r="A387" s="11"/>
      <c r="B387" s="11" t="s">
        <v>5002</v>
      </c>
      <c r="C387" s="11" t="s">
        <v>4970</v>
      </c>
      <c r="D387" s="11" t="s">
        <v>556</v>
      </c>
      <c r="E387" s="3"/>
      <c r="F387" s="35"/>
      <c r="G387" s="35"/>
      <c r="H387" s="35"/>
      <c r="I387" s="35"/>
      <c r="J387" s="35"/>
      <c r="K387" s="35"/>
      <c r="L387" s="35"/>
      <c r="M387" s="35"/>
      <c r="N387" s="35"/>
      <c r="O387" s="4"/>
      <c r="P387" s="35"/>
      <c r="Q387" s="35"/>
      <c r="R387" s="35"/>
      <c r="S387" s="12"/>
      <c r="T387" s="12"/>
      <c r="U387" s="12"/>
    </row>
    <row r="388" spans="1:21" s="14" customFormat="1" ht="15.6" x14ac:dyDescent="0.3">
      <c r="A388" s="9"/>
      <c r="B388" s="9" t="s">
        <v>556</v>
      </c>
      <c r="C388" s="9" t="s">
        <v>4575</v>
      </c>
      <c r="D388" s="10" t="s">
        <v>556</v>
      </c>
      <c r="E388" s="10"/>
      <c r="F388" s="10"/>
      <c r="G388" s="10"/>
      <c r="H388" s="10"/>
      <c r="I388" s="10"/>
      <c r="J388" s="10"/>
      <c r="K388" s="10"/>
      <c r="L388" s="10"/>
      <c r="M388" s="10"/>
      <c r="N388" s="10"/>
      <c r="O388" s="10"/>
      <c r="P388" s="10"/>
      <c r="Q388" s="10"/>
      <c r="R388" s="10"/>
      <c r="S388" s="10"/>
      <c r="T388" s="10"/>
      <c r="U388" s="10"/>
    </row>
    <row r="389" spans="1:21" s="14" customFormat="1" x14ac:dyDescent="0.3">
      <c r="A389" s="11"/>
      <c r="B389" s="11" t="s">
        <v>4402</v>
      </c>
      <c r="C389" s="11" t="s">
        <v>4403</v>
      </c>
      <c r="D389" s="11" t="s">
        <v>556</v>
      </c>
      <c r="E389" s="35"/>
      <c r="F389" s="35"/>
      <c r="G389" s="35"/>
      <c r="H389" s="35"/>
      <c r="I389" s="35"/>
      <c r="J389" s="35"/>
      <c r="K389" s="35"/>
      <c r="L389" s="35"/>
      <c r="M389" s="35"/>
      <c r="N389" s="35"/>
      <c r="O389" s="4"/>
      <c r="P389" s="35"/>
      <c r="Q389" s="35"/>
      <c r="R389" s="35"/>
      <c r="S389" s="12"/>
      <c r="T389" s="12"/>
      <c r="U389" s="12"/>
    </row>
    <row r="390" spans="1:21" s="14" customFormat="1" x14ac:dyDescent="0.3">
      <c r="A390" s="11"/>
      <c r="B390" s="11" t="s">
        <v>4406</v>
      </c>
      <c r="C390" s="11" t="s">
        <v>4407</v>
      </c>
      <c r="D390" s="11" t="s">
        <v>556</v>
      </c>
      <c r="E390" s="35"/>
      <c r="F390" s="35"/>
      <c r="G390" s="35"/>
      <c r="H390" s="35"/>
      <c r="I390" s="35"/>
      <c r="J390" s="35"/>
      <c r="K390" s="35"/>
      <c r="L390" s="35"/>
      <c r="M390" s="35"/>
      <c r="N390" s="35"/>
      <c r="O390" s="4"/>
      <c r="P390" s="35"/>
      <c r="Q390" s="35"/>
      <c r="R390" s="35"/>
      <c r="S390" s="12"/>
      <c r="T390" s="12"/>
      <c r="U390" s="12"/>
    </row>
    <row r="391" spans="1:21" s="14" customFormat="1" x14ac:dyDescent="0.3">
      <c r="A391" s="11"/>
      <c r="B391" s="11" t="s">
        <v>4408</v>
      </c>
      <c r="C391" s="11" t="s">
        <v>4409</v>
      </c>
      <c r="D391" s="11" t="s">
        <v>556</v>
      </c>
      <c r="E391" s="35"/>
      <c r="F391" s="35"/>
      <c r="G391" s="35"/>
      <c r="H391" s="35"/>
      <c r="I391" s="35"/>
      <c r="J391" s="35"/>
      <c r="K391" s="35"/>
      <c r="L391" s="35"/>
      <c r="M391" s="35"/>
      <c r="N391" s="35"/>
      <c r="O391" s="4"/>
      <c r="P391" s="35"/>
      <c r="Q391" s="35"/>
      <c r="R391" s="35"/>
      <c r="S391" s="12"/>
      <c r="T391" s="12"/>
      <c r="U391" s="12"/>
    </row>
    <row r="392" spans="1:21" s="14" customFormat="1" x14ac:dyDescent="0.3">
      <c r="A392" s="11"/>
      <c r="B392" s="11" t="s">
        <v>4410</v>
      </c>
      <c r="C392" s="11" t="s">
        <v>4411</v>
      </c>
      <c r="D392" s="11" t="s">
        <v>556</v>
      </c>
      <c r="E392" s="35"/>
      <c r="F392" s="35"/>
      <c r="G392" s="35"/>
      <c r="H392" s="35"/>
      <c r="I392" s="35"/>
      <c r="J392" s="35"/>
      <c r="K392" s="35"/>
      <c r="L392" s="35"/>
      <c r="M392" s="35"/>
      <c r="N392" s="35"/>
      <c r="O392" s="4"/>
      <c r="P392" s="35"/>
      <c r="Q392" s="35"/>
      <c r="R392" s="35"/>
      <c r="S392" s="12"/>
      <c r="T392" s="12"/>
      <c r="U392" s="12"/>
    </row>
    <row r="393" spans="1:21" s="14" customFormat="1" ht="28.8" x14ac:dyDescent="0.3">
      <c r="A393" s="11"/>
      <c r="B393" s="11" t="s">
        <v>4412</v>
      </c>
      <c r="C393" s="11" t="s">
        <v>4413</v>
      </c>
      <c r="D393" s="11" t="s">
        <v>556</v>
      </c>
      <c r="E393" s="35"/>
      <c r="F393" s="35"/>
      <c r="G393" s="35"/>
      <c r="H393" s="35"/>
      <c r="I393" s="35"/>
      <c r="J393" s="35"/>
      <c r="K393" s="35"/>
      <c r="L393" s="35"/>
      <c r="M393" s="35"/>
      <c r="N393" s="35"/>
      <c r="O393" s="4"/>
      <c r="P393" s="35"/>
      <c r="Q393" s="35"/>
      <c r="R393" s="35"/>
      <c r="S393" s="12"/>
      <c r="T393" s="12"/>
      <c r="U393" s="12"/>
    </row>
    <row r="394" spans="1:21" s="14" customFormat="1" ht="28.8" x14ac:dyDescent="0.3">
      <c r="A394" s="11"/>
      <c r="B394" s="11" t="s">
        <v>4414</v>
      </c>
      <c r="C394" s="11" t="s">
        <v>4415</v>
      </c>
      <c r="D394" s="11" t="s">
        <v>556</v>
      </c>
      <c r="E394" s="35"/>
      <c r="F394" s="35"/>
      <c r="G394" s="35"/>
      <c r="H394" s="35"/>
      <c r="I394" s="35"/>
      <c r="J394" s="35"/>
      <c r="K394" s="35"/>
      <c r="L394" s="35"/>
      <c r="M394" s="35"/>
      <c r="N394" s="35"/>
      <c r="O394" s="4"/>
      <c r="P394" s="35"/>
      <c r="Q394" s="35"/>
      <c r="R394" s="35"/>
      <c r="S394" s="12"/>
      <c r="T394" s="12"/>
      <c r="U394" s="12"/>
    </row>
    <row r="395" spans="1:21" s="14" customFormat="1" ht="28.8" x14ac:dyDescent="0.3">
      <c r="A395" s="11"/>
      <c r="B395" s="11" t="s">
        <v>4416</v>
      </c>
      <c r="C395" s="11" t="s">
        <v>4417</v>
      </c>
      <c r="D395" s="11" t="s">
        <v>556</v>
      </c>
      <c r="E395" s="35"/>
      <c r="F395" s="35"/>
      <c r="G395" s="35"/>
      <c r="H395" s="35"/>
      <c r="I395" s="35"/>
      <c r="J395" s="35"/>
      <c r="K395" s="35"/>
      <c r="L395" s="35"/>
      <c r="M395" s="35"/>
      <c r="N395" s="35"/>
      <c r="O395" s="4"/>
      <c r="P395" s="35"/>
      <c r="Q395" s="35"/>
      <c r="R395" s="35"/>
      <c r="S395" s="12"/>
      <c r="T395" s="12"/>
      <c r="U395" s="12"/>
    </row>
    <row r="396" spans="1:21" s="14" customFormat="1" x14ac:dyDescent="0.3">
      <c r="A396" s="11"/>
      <c r="B396" s="11" t="s">
        <v>4420</v>
      </c>
      <c r="C396" s="11" t="s">
        <v>4421</v>
      </c>
      <c r="D396" s="11" t="s">
        <v>556</v>
      </c>
      <c r="E396" s="35"/>
      <c r="F396" s="35"/>
      <c r="G396" s="35"/>
      <c r="H396" s="35"/>
      <c r="I396" s="35"/>
      <c r="J396" s="35"/>
      <c r="K396" s="35"/>
      <c r="L396" s="35"/>
      <c r="M396" s="35"/>
      <c r="N396" s="35"/>
      <c r="O396" s="4"/>
      <c r="P396" s="35"/>
      <c r="Q396" s="35"/>
      <c r="R396" s="35"/>
      <c r="S396" s="12"/>
      <c r="T396" s="12"/>
      <c r="U396" s="12"/>
    </row>
    <row r="397" spans="1:21" s="14" customFormat="1" x14ac:dyDescent="0.3">
      <c r="A397" s="11"/>
      <c r="B397" s="11" t="s">
        <v>4422</v>
      </c>
      <c r="C397" s="11" t="s">
        <v>4423</v>
      </c>
      <c r="D397" s="11" t="s">
        <v>556</v>
      </c>
      <c r="E397" s="35"/>
      <c r="F397" s="35"/>
      <c r="G397" s="35"/>
      <c r="H397" s="35"/>
      <c r="I397" s="35"/>
      <c r="J397" s="35"/>
      <c r="K397" s="35"/>
      <c r="L397" s="35"/>
      <c r="M397" s="35"/>
      <c r="N397" s="35"/>
      <c r="O397" s="4"/>
      <c r="P397" s="35"/>
      <c r="Q397" s="35"/>
      <c r="R397" s="35"/>
      <c r="S397" s="12"/>
      <c r="T397" s="12"/>
      <c r="U397" s="12"/>
    </row>
    <row r="398" spans="1:21" s="14" customFormat="1" x14ac:dyDescent="0.3">
      <c r="A398" s="11"/>
      <c r="B398" s="11" t="s">
        <v>4424</v>
      </c>
      <c r="C398" s="11" t="s">
        <v>4425</v>
      </c>
      <c r="D398" s="11" t="s">
        <v>556</v>
      </c>
      <c r="E398" s="35"/>
      <c r="F398" s="35"/>
      <c r="G398" s="35"/>
      <c r="H398" s="35"/>
      <c r="I398" s="35"/>
      <c r="J398" s="35"/>
      <c r="K398" s="35"/>
      <c r="L398" s="35"/>
      <c r="M398" s="35"/>
      <c r="N398" s="35"/>
      <c r="O398" s="4"/>
      <c r="P398" s="35"/>
      <c r="Q398" s="35"/>
      <c r="R398" s="35"/>
      <c r="S398" s="12"/>
      <c r="T398" s="12"/>
      <c r="U398" s="12"/>
    </row>
    <row r="399" spans="1:21" s="14" customFormat="1" x14ac:dyDescent="0.3">
      <c r="A399" s="11"/>
      <c r="B399" s="11" t="s">
        <v>4426</v>
      </c>
      <c r="C399" s="11" t="s">
        <v>4427</v>
      </c>
      <c r="D399" s="11" t="s">
        <v>556</v>
      </c>
      <c r="E399" s="35"/>
      <c r="F399" s="35"/>
      <c r="G399" s="35"/>
      <c r="H399" s="35"/>
      <c r="I399" s="35"/>
      <c r="J399" s="35"/>
      <c r="K399" s="35"/>
      <c r="L399" s="35"/>
      <c r="M399" s="35"/>
      <c r="N399" s="35"/>
      <c r="O399" s="4"/>
      <c r="P399" s="35"/>
      <c r="Q399" s="35"/>
      <c r="R399" s="35"/>
      <c r="S399" s="12"/>
      <c r="T399" s="12"/>
      <c r="U399" s="12"/>
    </row>
    <row r="400" spans="1:21" s="14" customFormat="1" x14ac:dyDescent="0.3">
      <c r="A400" s="11"/>
      <c r="B400" s="11" t="s">
        <v>4428</v>
      </c>
      <c r="C400" s="11" t="s">
        <v>4429</v>
      </c>
      <c r="D400" s="11" t="s">
        <v>556</v>
      </c>
      <c r="E400" s="35"/>
      <c r="F400" s="35"/>
      <c r="G400" s="35"/>
      <c r="H400" s="35"/>
      <c r="I400" s="35"/>
      <c r="J400" s="35"/>
      <c r="K400" s="35"/>
      <c r="L400" s="35"/>
      <c r="M400" s="35"/>
      <c r="N400" s="35"/>
      <c r="O400" s="4"/>
      <c r="P400" s="35"/>
      <c r="Q400" s="35"/>
      <c r="R400" s="35"/>
      <c r="S400" s="12"/>
      <c r="T400" s="12"/>
      <c r="U400" s="12"/>
    </row>
    <row r="401" spans="1:21" s="14" customFormat="1" x14ac:dyDescent="0.3">
      <c r="A401" s="11"/>
      <c r="B401" s="11" t="s">
        <v>4430</v>
      </c>
      <c r="C401" s="11" t="s">
        <v>4431</v>
      </c>
      <c r="D401" s="11" t="s">
        <v>556</v>
      </c>
      <c r="E401" s="35"/>
      <c r="F401" s="35"/>
      <c r="G401" s="35"/>
      <c r="H401" s="35"/>
      <c r="I401" s="35"/>
      <c r="J401" s="35"/>
      <c r="K401" s="35"/>
      <c r="L401" s="35"/>
      <c r="M401" s="35"/>
      <c r="N401" s="35"/>
      <c r="O401" s="4"/>
      <c r="P401" s="35"/>
      <c r="Q401" s="35"/>
      <c r="R401" s="35"/>
      <c r="S401" s="12"/>
      <c r="T401" s="12"/>
      <c r="U401" s="12"/>
    </row>
    <row r="402" spans="1:21" s="14" customFormat="1" x14ac:dyDescent="0.3">
      <c r="A402" s="11"/>
      <c r="B402" s="11" t="s">
        <v>4432</v>
      </c>
      <c r="C402" s="11" t="s">
        <v>4433</v>
      </c>
      <c r="D402" s="11" t="s">
        <v>556</v>
      </c>
      <c r="E402" s="35"/>
      <c r="F402" s="35"/>
      <c r="G402" s="35"/>
      <c r="H402" s="35"/>
      <c r="I402" s="35"/>
      <c r="J402" s="35"/>
      <c r="K402" s="35"/>
      <c r="L402" s="35"/>
      <c r="M402" s="35"/>
      <c r="N402" s="35"/>
      <c r="O402" s="4"/>
      <c r="P402" s="35"/>
      <c r="Q402" s="35"/>
      <c r="R402" s="35"/>
      <c r="S402" s="12"/>
      <c r="T402" s="12"/>
      <c r="U402" s="12"/>
    </row>
    <row r="403" spans="1:21" s="14" customFormat="1" x14ac:dyDescent="0.3">
      <c r="A403" s="11"/>
      <c r="B403" s="11" t="s">
        <v>4576</v>
      </c>
      <c r="C403" s="11" t="s">
        <v>4435</v>
      </c>
      <c r="D403" s="11" t="s">
        <v>556</v>
      </c>
      <c r="E403" s="35"/>
      <c r="F403" s="35"/>
      <c r="G403" s="35"/>
      <c r="H403" s="35"/>
      <c r="I403" s="35"/>
      <c r="J403" s="35"/>
      <c r="K403" s="35"/>
      <c r="L403" s="35"/>
      <c r="M403" s="35"/>
      <c r="N403" s="35"/>
      <c r="O403" s="4"/>
      <c r="P403" s="35"/>
      <c r="Q403" s="35"/>
      <c r="R403" s="35"/>
      <c r="S403" s="12"/>
      <c r="T403" s="12"/>
      <c r="U403" s="12"/>
    </row>
    <row r="404" spans="1:21" s="14" customFormat="1" ht="28.8" x14ac:dyDescent="0.3">
      <c r="A404" s="11"/>
      <c r="B404" s="11" t="s">
        <v>4436</v>
      </c>
      <c r="C404" s="11" t="s">
        <v>4437</v>
      </c>
      <c r="D404" s="11" t="s">
        <v>556</v>
      </c>
      <c r="E404" s="35"/>
      <c r="F404" s="35"/>
      <c r="G404" s="35"/>
      <c r="H404" s="35"/>
      <c r="I404" s="35"/>
      <c r="J404" s="35"/>
      <c r="K404" s="35"/>
      <c r="L404" s="35"/>
      <c r="M404" s="35"/>
      <c r="N404" s="35"/>
      <c r="O404" s="4"/>
      <c r="P404" s="35"/>
      <c r="Q404" s="35"/>
      <c r="R404" s="35"/>
      <c r="S404" s="12"/>
      <c r="T404" s="12"/>
      <c r="U404" s="12"/>
    </row>
    <row r="405" spans="1:21" ht="28.8" x14ac:dyDescent="0.3">
      <c r="A405" s="11"/>
      <c r="B405" s="11" t="s">
        <v>4438</v>
      </c>
      <c r="C405" s="11" t="s">
        <v>4439</v>
      </c>
      <c r="D405" s="11" t="s">
        <v>556</v>
      </c>
      <c r="E405" s="35"/>
      <c r="F405" s="35"/>
      <c r="G405" s="35"/>
      <c r="H405" s="35"/>
      <c r="I405" s="35"/>
      <c r="J405" s="35"/>
      <c r="K405" s="35"/>
      <c r="L405" s="35"/>
      <c r="M405" s="35"/>
      <c r="N405" s="35"/>
      <c r="O405" s="4"/>
      <c r="P405" s="35"/>
      <c r="Q405" s="35"/>
      <c r="R405" s="35"/>
      <c r="S405" s="12"/>
      <c r="T405" s="12"/>
      <c r="U405" s="12"/>
    </row>
    <row r="406" spans="1:21" x14ac:dyDescent="0.3">
      <c r="A406" s="11"/>
      <c r="B406" s="11" t="s">
        <v>4440</v>
      </c>
      <c r="C406" s="11" t="s">
        <v>4441</v>
      </c>
      <c r="D406" s="11" t="s">
        <v>556</v>
      </c>
      <c r="E406" s="35"/>
      <c r="F406" s="35"/>
      <c r="G406" s="35"/>
      <c r="H406" s="35"/>
      <c r="I406" s="35"/>
      <c r="J406" s="35"/>
      <c r="K406" s="35"/>
      <c r="L406" s="35"/>
      <c r="M406" s="35"/>
      <c r="N406" s="35"/>
      <c r="O406" s="4"/>
      <c r="P406" s="35"/>
      <c r="Q406" s="35"/>
      <c r="R406" s="35"/>
      <c r="S406" s="12"/>
      <c r="T406" s="12"/>
      <c r="U406" s="12"/>
    </row>
    <row r="407" spans="1:21" ht="28.8" x14ac:dyDescent="0.3">
      <c r="A407" s="11"/>
      <c r="B407" s="11" t="s">
        <v>4444</v>
      </c>
      <c r="C407" s="11" t="s">
        <v>4445</v>
      </c>
      <c r="D407" s="11" t="s">
        <v>556</v>
      </c>
      <c r="E407" s="35"/>
      <c r="F407" s="35"/>
      <c r="G407" s="35"/>
      <c r="H407" s="35"/>
      <c r="I407" s="35"/>
      <c r="J407" s="35"/>
      <c r="K407" s="35"/>
      <c r="L407" s="35"/>
      <c r="M407" s="35"/>
      <c r="N407" s="35"/>
      <c r="O407" s="4"/>
      <c r="P407" s="35"/>
      <c r="Q407" s="35"/>
      <c r="R407" s="35"/>
      <c r="S407" s="12"/>
      <c r="T407" s="12"/>
      <c r="U407" s="12"/>
    </row>
    <row r="408" spans="1:21" ht="28.8" x14ac:dyDescent="0.3">
      <c r="A408" s="11"/>
      <c r="B408" s="11" t="s">
        <v>4446</v>
      </c>
      <c r="C408" s="11" t="s">
        <v>4447</v>
      </c>
      <c r="D408" s="11" t="s">
        <v>556</v>
      </c>
      <c r="E408" s="35"/>
      <c r="F408" s="35"/>
      <c r="G408" s="35"/>
      <c r="H408" s="35"/>
      <c r="I408" s="35"/>
      <c r="J408" s="35"/>
      <c r="K408" s="35"/>
      <c r="L408" s="35"/>
      <c r="M408" s="35"/>
      <c r="N408" s="35"/>
      <c r="O408" s="4"/>
      <c r="P408" s="35"/>
      <c r="Q408" s="35"/>
      <c r="R408" s="35"/>
      <c r="S408" s="12"/>
      <c r="T408" s="12"/>
      <c r="U408" s="12"/>
    </row>
    <row r="409" spans="1:21" ht="28.8" x14ac:dyDescent="0.3">
      <c r="A409" s="11"/>
      <c r="B409" s="11" t="s">
        <v>4448</v>
      </c>
      <c r="C409" s="11" t="s">
        <v>4449</v>
      </c>
      <c r="D409" s="11" t="s">
        <v>556</v>
      </c>
      <c r="E409" s="35"/>
      <c r="F409" s="35"/>
      <c r="G409" s="35"/>
      <c r="H409" s="35"/>
      <c r="I409" s="35"/>
      <c r="J409" s="35"/>
      <c r="K409" s="35"/>
      <c r="L409" s="35"/>
      <c r="M409" s="35"/>
      <c r="N409" s="35"/>
      <c r="O409" s="4"/>
      <c r="P409" s="35"/>
      <c r="Q409" s="35"/>
      <c r="R409" s="35"/>
      <c r="S409" s="12"/>
      <c r="T409" s="12"/>
      <c r="U409" s="12"/>
    </row>
    <row r="410" spans="1:21" x14ac:dyDescent="0.3">
      <c r="A410" s="11"/>
      <c r="B410" s="11" t="s">
        <v>4450</v>
      </c>
      <c r="C410" s="11" t="s">
        <v>4451</v>
      </c>
      <c r="D410" s="11" t="s">
        <v>556</v>
      </c>
      <c r="E410" s="35"/>
      <c r="F410" s="35"/>
      <c r="G410" s="35"/>
      <c r="H410" s="35"/>
      <c r="I410" s="35"/>
      <c r="J410" s="35"/>
      <c r="K410" s="35"/>
      <c r="L410" s="35"/>
      <c r="M410" s="35"/>
      <c r="N410" s="35"/>
      <c r="O410" s="4"/>
      <c r="P410" s="35"/>
      <c r="Q410" s="35"/>
      <c r="R410" s="35"/>
      <c r="S410" s="12"/>
      <c r="T410" s="12"/>
      <c r="U410" s="12"/>
    </row>
    <row r="411" spans="1:21" ht="28.8" x14ac:dyDescent="0.3">
      <c r="A411" s="11"/>
      <c r="B411" s="11" t="s">
        <v>4452</v>
      </c>
      <c r="C411" s="11" t="s">
        <v>4453</v>
      </c>
      <c r="D411" s="11" t="s">
        <v>556</v>
      </c>
      <c r="E411" s="35"/>
      <c r="F411" s="35"/>
      <c r="G411" s="35"/>
      <c r="H411" s="35"/>
      <c r="I411" s="35"/>
      <c r="J411" s="35"/>
      <c r="K411" s="35"/>
      <c r="L411" s="35"/>
      <c r="M411" s="35"/>
      <c r="N411" s="35"/>
      <c r="O411" s="4"/>
      <c r="P411" s="35"/>
      <c r="Q411" s="35"/>
      <c r="R411" s="35"/>
      <c r="S411" s="12"/>
      <c r="T411" s="12"/>
      <c r="U411" s="12"/>
    </row>
    <row r="412" spans="1:21" ht="43.2" x14ac:dyDescent="0.3">
      <c r="A412" s="11"/>
      <c r="B412" s="11" t="s">
        <v>4996</v>
      </c>
      <c r="C412" s="11" t="s">
        <v>4997</v>
      </c>
      <c r="D412" s="11" t="s">
        <v>556</v>
      </c>
      <c r="E412" s="35"/>
      <c r="F412" s="35"/>
      <c r="G412" s="35"/>
      <c r="H412" s="35"/>
      <c r="I412" s="35"/>
      <c r="J412" s="35"/>
      <c r="K412" s="35"/>
      <c r="L412" s="35"/>
      <c r="M412" s="35"/>
      <c r="N412" s="35"/>
      <c r="O412" s="4"/>
      <c r="P412" s="35"/>
      <c r="Q412" s="35"/>
      <c r="R412" s="35"/>
      <c r="S412" s="12"/>
      <c r="T412" s="12"/>
      <c r="U412" s="12"/>
    </row>
    <row r="414" spans="1:21" x14ac:dyDescent="0.3">
      <c r="B414" s="44" t="s">
        <v>4577</v>
      </c>
      <c r="C414" s="42"/>
      <c r="D414" s="43"/>
      <c r="E414" s="17"/>
      <c r="F414" s="7"/>
      <c r="G414" s="7"/>
      <c r="H414" s="15" t="s">
        <v>4578</v>
      </c>
      <c r="I414" s="16"/>
      <c r="J414" s="17"/>
    </row>
  </sheetData>
  <sheetProtection sheet="1" formatColumns="0" formatRows="0" selectLockedCells="1"/>
  <conditionalFormatting sqref="E43:O43">
    <cfRule type="dataBar" priority="1">
      <dataBar>
        <cfvo type="num" val="0"/>
        <cfvo type="num" val="1"/>
        <color theme="9" tint="0.39997558519241921"/>
      </dataBar>
      <extLst>
        <ext xmlns:x14="http://schemas.microsoft.com/office/spreadsheetml/2009/9/main" uri="{B025F937-C7B1-47D3-B67F-A62EFF666E3E}">
          <x14:id>{ECFBEFD7-FD49-4073-A3F6-EBC0679BB12B}</x14:id>
        </ext>
      </extLst>
    </cfRule>
  </conditionalFormatting>
  <conditionalFormatting sqref="E44:O44">
    <cfRule type="dataBar" priority="2">
      <dataBar>
        <cfvo type="num" val="0"/>
        <cfvo type="num" val="1"/>
        <color theme="5" tint="0.39997558519241921"/>
      </dataBar>
      <extLst>
        <ext xmlns:x14="http://schemas.microsoft.com/office/spreadsheetml/2009/9/main" uri="{B025F937-C7B1-47D3-B67F-A62EFF666E3E}">
          <x14:id>{64E3AE93-036C-4ED5-BC97-0CBE4AFD23B7}</x14:id>
        </ext>
      </extLst>
    </cfRule>
  </conditionalFormatting>
  <dataValidations count="7">
    <dataValidation allowBlank="1" showErrorMessage="1" sqref="C37:C44 O410:O412 O407:O408 O403:O405 O396:O401 O393:O394 O390:O391 O386:O388 O383:O384 O322:O323 O319:O320 O316:O317 O313:O314 O309:O311 O305:O307 O302:O303 O299:O300 O294:O297 O291:O292 O279:O280 O258:O259 O255:O256 O173:O176 O162:O163 O158:O160 O154:O156 O151:O152 O148:O149 O142:O146 O136:O138 O133:O134 O130:O131 O127:O128 O113:O114 O89:O90 O71:O72 O68:O69 M410:M412 M407:M408 M403:M405 M396:M401 M393:M394 M390:M391 M386:M388 M383:M384 M379:M381 M376:M377 M373:M374 M370:M371 M366:M368 M362:M364 M359:M360 M356:M357 M353:M354 M350:M351 M347:M348 M344:M345 M341:M342 M338:M339 M335:M336 M332:M333 M329:M330 M326:M327 M322:M323 M319:M320 M316:M317 M313:M314 M309:M311 M305:M307 M302:M303 M299:M300 M294:M297 M291:M292 M282:M289 M279:M280 M276:M277 M273:M274 M271 M269 M267 M265 M261:M263 M258:M259 M255:M256 M252:M253 M250 M173:M176 M168:M171 M165:M166 M162:M163 M158:M160 M154:M156 M151:M152 M148:M149 M142:M146 M140 M136:M138 M133:M134 M130:M131 M127:M128 M125 M123 M120:M121 M116:M118 M113:M114 M110:M111 M107:M108 M104:M105 M101:M102 M98:M99 M95:M96 M92:M93 M89:M90 M86:M87 M83:M84 M80:M81 M77:M78 M74:M75 M71:M72 M68:M69 M65:M66 M62:M63 M59:M60 M56:M57 M53:M54 M50:M51 M48 K410:K412 K407:K408 K403:K405 K396:K401 K393:K394 K390:K391 K386:K388 K383:K384 K379:K381 K376:K377 K373:K374 K370:K371 K366:K368 K362:K364 K359:K360 K356:K357 K353:K354 K350:K351 K347:K348 K344:K345 K341:K342 K338:K339 K335:K336 K332:K333 K329:K330 K326:K327 K322:K323 K319:K320 K316:K317 K313:K314 K309:K311 K305:K307 K302:K303 K299:K300 K294:K297 K291:K292 K282:K289 K279:K280 K276:K277 K273:K274 K271 K269 K267 K265 K261:K263 K258:K259 K255:K256 K252:K253 K250 K173:K176 K168:K171 K165:K166 K162:K163 K158:K160 K154:K156 K151:K152 K148:K149 K142:K146 K140 K136:K138 K133:K134 K130:K131 K127:K128 K125 K123 K120:K121 K116:K118 K113:K114 K110:K111 K107:K108 K104:K105 K101:K102 K98:K99 K95:K96 K92:K93 K89:K90 K86:K87 K83:K84 K80:K81 K77:K78 K74:K75 K71:K72 K68:K69 K65:K66 K62:K63 K59:K60 K56:K57 K53:K54 K50:K51 K48 I410:I412 I407:I408 I403:I405 I396:I401 I393:I394 I390:I391 I386:I388 I383:I384 I379:I381 I376:I377 I373:I374 I370:I371 I366:I368 I362:I364 I359:I360 I356:I357 I353:I354 I350:I351 I347:I348 I344:I345 I341:I342 I338:I339 I335:I336 I332:I333 I329:I330 I326:I327 I322:I323 I319:I320 I316:I317 I313:I314 I309:I311 I305:I307 I302:I303 I299:I300 I294:I297 I291:I292 I282:I289 I279:I280 I276:I277 I273:I274 I271 I269 I267 I265 I261:I263 I258:I259 I255:I256 I252:I253 I250 I173:I176 I168:I171 I165:I166 I162:I163 I158:I160 I154:I156 I151:I152 I148:I149 I142:I146 I140 I136:I138 I133:I134 I130:I131 I127:I128 I125 I123 I120:I121 I116:I118 I113:I114 I110:I111 I107:I108 I104:I105 I101:I102 I98:I99 I95:I96 I92:I93 I89:I90 I86:I87 I83:I84 I80:I81 I77:I78 I74:I75 I71:I72 I68:I69 I65:I66 I62:I63 I59:I60 I56:I57 I53:I54 I50:I51 I48 O276:O277 O362:O364 O366:O368 O359:O360 O356:O357 O353:O354 O350:O351 O83:O84 O347:O348 O80:O81 O344:O345 O77:O78 O74:O75 O341:O342 O65:O66 O273:O274 O62:O63 O271 O59:O60 O104:O105 O101:O102 O98:O99 O92:O93 O95:O96 O338:O339 O335:O336 O332:O333 O56:O57 O269 O265 O125 O123 O120:O121 O116:O118 O379:O381 O376:O377 O110:O111 O107:O108 O373:O374 O370:O371 O165:O166 O168:O171 O282:O289 O140 O86:O87 O329:O330 O261:O263 O267 O252:O253 O326:O327 O250 O53:O54 O50:O51 O48" xr:uid="{22653790-4E0B-4260-A954-ED6A02FF38FC}"/>
    <dataValidation type="list" allowBlank="1" showInputMessage="1" promptTitle="Note:" prompt="Please use the drop-down list provided." sqref="D27" xr:uid="{2DE150A6-EFC2-45D9-8D32-5EC825440893}">
      <formula1>_xlfn.ANCHORARRAY($AD$46)</formula1>
    </dataValidation>
    <dataValidation type="list" allowBlank="1" showInputMessage="1" promptTitle="Note:" prompt="Please use the drop-down list provided." sqref="D25" xr:uid="{2E99C12C-9854-4BC9-B353-1403A58EB2BA}">
      <formula1>_xlfn.ANCHORARRAY($AC$46)</formula1>
    </dataValidation>
    <dataValidation type="custom" allowBlank="1" showInputMessage="1" promptTitle="Note:" prompt="Please use:_x000a_DD/MM/YYYY format._x000a_e.g. 23/06/2023" sqref="D12" xr:uid="{79F66FEA-8093-4861-945B-0AB48CB1B982}">
      <formula1>IFERROR(DATE(RIGHT(D12,4),MID(D12,4,2),LEFT(D12,2)),"")</formula1>
    </dataValidation>
    <dataValidation type="list" allowBlank="1" showInputMessage="1" showErrorMessage="1" promptTitle="Note:" prompt="Please use the drop-down list provided." sqref="D10" xr:uid="{89839B57-11F5-48B7-9457-F6E2A0FFC2BC}">
      <formula1>$BA$47:$BA$51</formula1>
    </dataValidation>
    <dataValidation type="list" showInputMessage="1" showErrorMessage="1" promptTitle="Note:" prompt="Please use the drop-down list provided." sqref="D23" xr:uid="{42D0B181-9200-4996-B04C-4BB318E5AD5E}">
      <formula1>$AY$47:$AY$56</formula1>
    </dataValidation>
    <dataValidation type="list" allowBlank="1" showInputMessage="1" promptTitle="Note:" prompt="Please use the drop-down list provided." sqref="D31" xr:uid="{6E2CF81C-DAD8-43AC-A283-A2F9DFEEEDA2}">
      <formula1>$BB$47:$BB$50</formula1>
    </dataValidation>
  </dataValidations>
  <pageMargins left="0.7" right="0.7" top="0.75" bottom="0.75" header="0.3" footer="0.3"/>
  <pageSetup orientation="portrait" r:id="rId1"/>
  <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dataBar" id="{ECFBEFD7-FD49-4073-A3F6-EBC0679BB12B}">
            <x14:dataBar minLength="0" maxLength="100" gradient="0">
              <x14:cfvo type="num">
                <xm:f>0</xm:f>
              </x14:cfvo>
              <x14:cfvo type="num">
                <xm:f>1</xm:f>
              </x14:cfvo>
              <x14:negativeFillColor rgb="FFFF0000"/>
              <x14:axisColor rgb="FF000000"/>
            </x14:dataBar>
          </x14:cfRule>
          <xm:sqref>E43:O43</xm:sqref>
        </x14:conditionalFormatting>
        <x14:conditionalFormatting xmlns:xm="http://schemas.microsoft.com/office/excel/2006/main">
          <x14:cfRule type="dataBar" id="{64E3AE93-036C-4ED5-BC97-0CBE4AFD23B7}">
            <x14:dataBar minLength="0" maxLength="100" gradient="0">
              <x14:cfvo type="num">
                <xm:f>0</xm:f>
              </x14:cfvo>
              <x14:cfvo type="num">
                <xm:f>1</xm:f>
              </x14:cfvo>
              <x14:negativeFillColor rgb="FFFF0000"/>
              <x14:axisColor rgb="FF000000"/>
            </x14:dataBar>
          </x14:cfRule>
          <xm:sqref>E44:O44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1786B-A198-4B4D-9A15-A811174AA206}">
  <sheetPr codeName="Sheet5">
    <tabColor theme="7" tint="0.39997558519241921"/>
  </sheetPr>
  <dimension ref="A1"/>
  <sheetViews>
    <sheetView workbookViewId="0"/>
  </sheetViews>
  <sheetFormatPr defaultColWidth="9.109375" defaultRowHeight="14.4" x14ac:dyDescent="0.3"/>
  <cols>
    <col min="1" max="1" width="4.109375" style="1" customWidth="1"/>
    <col min="2" max="16384" width="9.109375" style="1"/>
  </cols>
  <sheetData/>
  <sheetProtection sheet="1" objects="1" scenarios="1"/>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D7F70C-91A9-4C2A-9E7B-6BD4AAD721A3}">
  <sheetPr codeName="Sheet6">
    <tabColor theme="7" tint="0.79998168889431442"/>
  </sheetPr>
  <dimension ref="A1:BZ212"/>
  <sheetViews>
    <sheetView workbookViewId="0"/>
  </sheetViews>
  <sheetFormatPr defaultColWidth="14.44140625" defaultRowHeight="14.4" x14ac:dyDescent="0.3"/>
  <cols>
    <col min="2" max="2" width="39.44140625" customWidth="1"/>
  </cols>
  <sheetData>
    <row r="1" spans="1:78" x14ac:dyDescent="0.3">
      <c r="A1" t="s">
        <v>3742</v>
      </c>
      <c r="B1" t="s">
        <v>3743</v>
      </c>
      <c r="C1" t="s">
        <v>3744</v>
      </c>
      <c r="D1" t="s">
        <v>3745</v>
      </c>
      <c r="E1" t="s">
        <v>3746</v>
      </c>
      <c r="F1" t="s">
        <v>3747</v>
      </c>
      <c r="G1" t="s">
        <v>3748</v>
      </c>
      <c r="H1" t="s">
        <v>3749</v>
      </c>
      <c r="I1" t="s">
        <v>3750</v>
      </c>
      <c r="J1" t="s">
        <v>3751</v>
      </c>
      <c r="K1" t="s">
        <v>3752</v>
      </c>
      <c r="L1" t="s">
        <v>3753</v>
      </c>
      <c r="M1" t="s">
        <v>3754</v>
      </c>
      <c r="N1" t="s">
        <v>3755</v>
      </c>
      <c r="O1" t="s">
        <v>3756</v>
      </c>
      <c r="P1" t="s">
        <v>3757</v>
      </c>
      <c r="Q1" t="s">
        <v>3758</v>
      </c>
      <c r="R1" t="s">
        <v>3759</v>
      </c>
      <c r="S1" t="s">
        <v>3760</v>
      </c>
      <c r="T1" t="s">
        <v>3761</v>
      </c>
      <c r="U1" t="s">
        <v>3762</v>
      </c>
      <c r="V1" t="s">
        <v>3763</v>
      </c>
      <c r="W1" t="s">
        <v>3764</v>
      </c>
      <c r="X1" t="s">
        <v>3765</v>
      </c>
      <c r="Y1" t="s">
        <v>3766</v>
      </c>
      <c r="Z1" t="s">
        <v>3767</v>
      </c>
      <c r="AA1" t="s">
        <v>3768</v>
      </c>
      <c r="AB1" t="s">
        <v>3769</v>
      </c>
      <c r="AC1" t="s">
        <v>3770</v>
      </c>
      <c r="AD1" t="s">
        <v>3771</v>
      </c>
      <c r="AE1" t="s">
        <v>3772</v>
      </c>
      <c r="AF1" t="s">
        <v>3773</v>
      </c>
      <c r="AG1" t="s">
        <v>3774</v>
      </c>
      <c r="AH1" t="s">
        <v>3775</v>
      </c>
      <c r="AI1" t="s">
        <v>3776</v>
      </c>
      <c r="AJ1" t="s">
        <v>3777</v>
      </c>
      <c r="AK1" t="s">
        <v>3778</v>
      </c>
      <c r="AL1" t="s">
        <v>3779</v>
      </c>
      <c r="AM1" t="s">
        <v>3780</v>
      </c>
      <c r="AN1" t="s">
        <v>3781</v>
      </c>
      <c r="AO1" t="s">
        <v>3782</v>
      </c>
      <c r="AP1" t="s">
        <v>3783</v>
      </c>
      <c r="AQ1" t="s">
        <v>3784</v>
      </c>
      <c r="AR1" t="s">
        <v>3785</v>
      </c>
      <c r="AS1" t="s">
        <v>3786</v>
      </c>
      <c r="AT1" t="s">
        <v>3787</v>
      </c>
      <c r="AU1" t="s">
        <v>3788</v>
      </c>
      <c r="AV1" t="s">
        <v>3789</v>
      </c>
      <c r="AW1" t="s">
        <v>3790</v>
      </c>
      <c r="AX1" t="s">
        <v>3791</v>
      </c>
      <c r="AY1" t="s">
        <v>3792</v>
      </c>
      <c r="AZ1" t="s">
        <v>3793</v>
      </c>
      <c r="BA1" t="s">
        <v>3794</v>
      </c>
      <c r="BB1" t="s">
        <v>3795</v>
      </c>
      <c r="BC1" t="s">
        <v>3796</v>
      </c>
      <c r="BD1" t="s">
        <v>3797</v>
      </c>
      <c r="BE1" t="s">
        <v>3798</v>
      </c>
      <c r="BF1" t="s">
        <v>3799</v>
      </c>
      <c r="BG1" t="s">
        <v>3800</v>
      </c>
      <c r="BH1" t="s">
        <v>3801</v>
      </c>
      <c r="BI1" t="s">
        <v>3802</v>
      </c>
      <c r="BJ1" t="s">
        <v>3803</v>
      </c>
      <c r="BK1" t="s">
        <v>3804</v>
      </c>
      <c r="BL1" t="s">
        <v>3805</v>
      </c>
      <c r="BM1" t="s">
        <v>3806</v>
      </c>
      <c r="BN1" t="s">
        <v>3807</v>
      </c>
      <c r="BO1" t="s">
        <v>3808</v>
      </c>
      <c r="BP1" t="s">
        <v>3809</v>
      </c>
      <c r="BQ1" t="s">
        <v>3810</v>
      </c>
      <c r="BR1" t="s">
        <v>3811</v>
      </c>
      <c r="BS1" t="s">
        <v>3812</v>
      </c>
      <c r="BT1" t="s">
        <v>3813</v>
      </c>
      <c r="BU1" t="s">
        <v>3814</v>
      </c>
      <c r="BV1" t="s">
        <v>3815</v>
      </c>
      <c r="BW1" t="s">
        <v>3816</v>
      </c>
      <c r="BX1" t="s">
        <v>3817</v>
      </c>
      <c r="BY1" t="s">
        <v>3818</v>
      </c>
      <c r="BZ1" t="s">
        <v>3819</v>
      </c>
    </row>
    <row r="2" spans="1:78" x14ac:dyDescent="0.3">
      <c r="A2" t="s">
        <v>527</v>
      </c>
      <c r="B2" t="s">
        <v>528</v>
      </c>
      <c r="C2" t="s">
        <v>529</v>
      </c>
      <c r="D2" t="s">
        <v>530</v>
      </c>
      <c r="E2" t="s">
        <v>531</v>
      </c>
      <c r="F2" t="s">
        <v>532</v>
      </c>
      <c r="G2" t="s">
        <v>533</v>
      </c>
      <c r="H2" t="s">
        <v>534</v>
      </c>
      <c r="I2" t="s">
        <v>535</v>
      </c>
      <c r="J2" t="s">
        <v>536</v>
      </c>
      <c r="K2" t="s">
        <v>537</v>
      </c>
      <c r="L2" t="s">
        <v>538</v>
      </c>
      <c r="M2" t="s">
        <v>539</v>
      </c>
      <c r="N2" t="s">
        <v>540</v>
      </c>
      <c r="O2" t="s">
        <v>541</v>
      </c>
      <c r="P2" t="s">
        <v>542</v>
      </c>
      <c r="Q2" t="s">
        <v>541</v>
      </c>
      <c r="R2" t="s">
        <v>543</v>
      </c>
      <c r="S2" t="s">
        <v>544</v>
      </c>
      <c r="T2" t="s">
        <v>545</v>
      </c>
      <c r="U2" t="s">
        <v>541</v>
      </c>
      <c r="V2" t="s">
        <v>543</v>
      </c>
      <c r="W2" t="s">
        <v>546</v>
      </c>
      <c r="X2" t="s">
        <v>547</v>
      </c>
      <c r="Y2" t="s">
        <v>533</v>
      </c>
      <c r="Z2" t="s">
        <v>548</v>
      </c>
      <c r="AA2" t="s">
        <v>549</v>
      </c>
      <c r="AB2" t="s">
        <v>550</v>
      </c>
      <c r="AC2" t="s">
        <v>551</v>
      </c>
      <c r="AD2" t="s">
        <v>552</v>
      </c>
      <c r="AE2" t="s">
        <v>553</v>
      </c>
      <c r="AF2" t="s">
        <v>533</v>
      </c>
      <c r="AG2" t="s">
        <v>554</v>
      </c>
      <c r="AH2" t="s">
        <v>549</v>
      </c>
      <c r="AI2" t="s">
        <v>550</v>
      </c>
      <c r="AJ2" t="s">
        <v>555</v>
      </c>
      <c r="AK2" t="s">
        <v>556</v>
      </c>
      <c r="AR2" t="s">
        <v>556</v>
      </c>
      <c r="AY2" t="s">
        <v>556</v>
      </c>
      <c r="BF2" t="s">
        <v>556</v>
      </c>
      <c r="BM2" t="s">
        <v>556</v>
      </c>
      <c r="BT2" t="s">
        <v>556</v>
      </c>
    </row>
    <row r="3" spans="1:78" x14ac:dyDescent="0.3">
      <c r="A3" t="s">
        <v>557</v>
      </c>
      <c r="B3" t="s">
        <v>558</v>
      </c>
      <c r="C3" t="s">
        <v>529</v>
      </c>
      <c r="D3" t="s">
        <v>559</v>
      </c>
      <c r="E3" t="s">
        <v>531</v>
      </c>
      <c r="F3" t="s">
        <v>560</v>
      </c>
      <c r="G3" t="s">
        <v>561</v>
      </c>
      <c r="H3" t="s">
        <v>562</v>
      </c>
      <c r="I3" t="s">
        <v>563</v>
      </c>
      <c r="J3" t="s">
        <v>564</v>
      </c>
      <c r="K3" t="s">
        <v>565</v>
      </c>
      <c r="L3" t="s">
        <v>566</v>
      </c>
      <c r="M3" t="s">
        <v>567</v>
      </c>
      <c r="N3" t="s">
        <v>568</v>
      </c>
      <c r="O3" t="s">
        <v>541</v>
      </c>
      <c r="P3" t="s">
        <v>542</v>
      </c>
      <c r="Q3" t="s">
        <v>541</v>
      </c>
      <c r="R3" t="s">
        <v>542</v>
      </c>
      <c r="S3" t="s">
        <v>544</v>
      </c>
      <c r="T3" t="s">
        <v>545</v>
      </c>
      <c r="U3" t="s">
        <v>541</v>
      </c>
      <c r="V3" t="s">
        <v>542</v>
      </c>
      <c r="W3" t="s">
        <v>569</v>
      </c>
      <c r="X3" t="s">
        <v>570</v>
      </c>
      <c r="Y3" t="s">
        <v>561</v>
      </c>
      <c r="Z3" t="s">
        <v>571</v>
      </c>
      <c r="AA3" t="s">
        <v>572</v>
      </c>
      <c r="AB3" t="s">
        <v>573</v>
      </c>
      <c r="AC3" t="s">
        <v>574</v>
      </c>
      <c r="AD3" t="s">
        <v>556</v>
      </c>
      <c r="AK3" t="s">
        <v>556</v>
      </c>
      <c r="AR3" t="s">
        <v>556</v>
      </c>
      <c r="AY3" t="s">
        <v>556</v>
      </c>
      <c r="BF3" t="s">
        <v>556</v>
      </c>
      <c r="BM3" t="s">
        <v>556</v>
      </c>
      <c r="BT3" t="s">
        <v>556</v>
      </c>
    </row>
    <row r="4" spans="1:78" x14ac:dyDescent="0.3">
      <c r="A4" t="s">
        <v>575</v>
      </c>
      <c r="B4" t="s">
        <v>576</v>
      </c>
      <c r="C4" t="s">
        <v>529</v>
      </c>
      <c r="D4" t="s">
        <v>559</v>
      </c>
      <c r="E4" t="s">
        <v>531</v>
      </c>
      <c r="F4" t="s">
        <v>577</v>
      </c>
      <c r="G4" t="s">
        <v>533</v>
      </c>
      <c r="H4" t="s">
        <v>578</v>
      </c>
      <c r="I4" t="s">
        <v>579</v>
      </c>
      <c r="J4" t="s">
        <v>580</v>
      </c>
      <c r="K4" t="s">
        <v>565</v>
      </c>
      <c r="L4" t="s">
        <v>581</v>
      </c>
      <c r="M4" t="s">
        <v>582</v>
      </c>
      <c r="N4" t="s">
        <v>540</v>
      </c>
      <c r="O4" t="s">
        <v>541</v>
      </c>
      <c r="P4" t="s">
        <v>543</v>
      </c>
      <c r="Q4" t="s">
        <v>541</v>
      </c>
      <c r="R4" t="s">
        <v>583</v>
      </c>
      <c r="S4" t="s">
        <v>544</v>
      </c>
      <c r="T4" t="s">
        <v>545</v>
      </c>
      <c r="U4" t="s">
        <v>541</v>
      </c>
      <c r="V4" t="s">
        <v>583</v>
      </c>
      <c r="W4" t="s">
        <v>584</v>
      </c>
      <c r="X4" t="s">
        <v>585</v>
      </c>
      <c r="Y4" t="s">
        <v>533</v>
      </c>
      <c r="Z4" t="s">
        <v>586</v>
      </c>
      <c r="AA4" t="s">
        <v>587</v>
      </c>
      <c r="AB4" t="s">
        <v>573</v>
      </c>
      <c r="AC4" t="s">
        <v>588</v>
      </c>
      <c r="AD4" t="s">
        <v>556</v>
      </c>
      <c r="AK4" t="s">
        <v>556</v>
      </c>
      <c r="AR4" t="s">
        <v>556</v>
      </c>
      <c r="AY4" t="s">
        <v>556</v>
      </c>
      <c r="BF4" t="s">
        <v>556</v>
      </c>
      <c r="BM4" t="s">
        <v>556</v>
      </c>
      <c r="BT4" t="s">
        <v>556</v>
      </c>
    </row>
    <row r="5" spans="1:78" x14ac:dyDescent="0.3">
      <c r="A5" t="s">
        <v>589</v>
      </c>
      <c r="B5" t="s">
        <v>590</v>
      </c>
      <c r="C5" t="s">
        <v>529</v>
      </c>
      <c r="D5" t="s">
        <v>559</v>
      </c>
      <c r="E5" t="s">
        <v>531</v>
      </c>
      <c r="F5" t="s">
        <v>591</v>
      </c>
      <c r="G5" t="s">
        <v>561</v>
      </c>
      <c r="H5" t="s">
        <v>592</v>
      </c>
      <c r="I5" t="s">
        <v>593</v>
      </c>
      <c r="J5" t="s">
        <v>594</v>
      </c>
      <c r="K5" t="s">
        <v>595</v>
      </c>
      <c r="L5" t="s">
        <v>4633</v>
      </c>
      <c r="M5" t="s">
        <v>596</v>
      </c>
      <c r="N5" t="s">
        <v>568</v>
      </c>
      <c r="O5" t="s">
        <v>541</v>
      </c>
      <c r="P5" t="s">
        <v>597</v>
      </c>
      <c r="Q5" t="s">
        <v>541</v>
      </c>
      <c r="R5" t="s">
        <v>597</v>
      </c>
      <c r="S5" t="s">
        <v>544</v>
      </c>
      <c r="T5" t="s">
        <v>545</v>
      </c>
      <c r="U5" t="s">
        <v>541</v>
      </c>
      <c r="V5" t="s">
        <v>543</v>
      </c>
      <c r="W5" t="s">
        <v>598</v>
      </c>
      <c r="X5" t="s">
        <v>599</v>
      </c>
      <c r="Y5" t="s">
        <v>561</v>
      </c>
      <c r="Z5" t="s">
        <v>600</v>
      </c>
      <c r="AA5" t="s">
        <v>601</v>
      </c>
      <c r="AB5" t="s">
        <v>602</v>
      </c>
      <c r="AC5" t="s">
        <v>603</v>
      </c>
      <c r="AD5" t="s">
        <v>604</v>
      </c>
      <c r="AE5" t="s">
        <v>605</v>
      </c>
      <c r="AF5" t="s">
        <v>561</v>
      </c>
      <c r="AG5" t="s">
        <v>606</v>
      </c>
      <c r="AH5" t="s">
        <v>601</v>
      </c>
      <c r="AI5" t="s">
        <v>607</v>
      </c>
      <c r="AJ5" t="s">
        <v>4634</v>
      </c>
    </row>
    <row r="6" spans="1:78" x14ac:dyDescent="0.3">
      <c r="A6" t="s">
        <v>608</v>
      </c>
      <c r="B6" t="s">
        <v>609</v>
      </c>
      <c r="C6" t="s">
        <v>610</v>
      </c>
      <c r="D6" t="s">
        <v>530</v>
      </c>
      <c r="E6" t="s">
        <v>531</v>
      </c>
      <c r="F6" t="s">
        <v>532</v>
      </c>
      <c r="G6" t="s">
        <v>533</v>
      </c>
      <c r="H6" t="s">
        <v>611</v>
      </c>
      <c r="I6" t="s">
        <v>612</v>
      </c>
      <c r="J6" t="s">
        <v>613</v>
      </c>
      <c r="K6" t="s">
        <v>614</v>
      </c>
      <c r="L6" t="s">
        <v>615</v>
      </c>
      <c r="M6" t="s">
        <v>616</v>
      </c>
      <c r="N6" t="s">
        <v>540</v>
      </c>
      <c r="O6" t="s">
        <v>541</v>
      </c>
      <c r="P6" t="s">
        <v>543</v>
      </c>
      <c r="Q6" t="s">
        <v>541</v>
      </c>
      <c r="R6" t="s">
        <v>543</v>
      </c>
      <c r="S6" t="s">
        <v>544</v>
      </c>
      <c r="T6" t="s">
        <v>545</v>
      </c>
      <c r="U6" t="s">
        <v>541</v>
      </c>
      <c r="V6" t="s">
        <v>543</v>
      </c>
      <c r="W6" t="s">
        <v>617</v>
      </c>
      <c r="X6" t="s">
        <v>618</v>
      </c>
      <c r="Y6" t="s">
        <v>533</v>
      </c>
      <c r="Z6" t="s">
        <v>619</v>
      </c>
      <c r="AA6" t="s">
        <v>549</v>
      </c>
      <c r="AB6" t="s">
        <v>550</v>
      </c>
      <c r="AD6" t="s">
        <v>620</v>
      </c>
      <c r="AE6" t="s">
        <v>621</v>
      </c>
      <c r="AF6" t="s">
        <v>533</v>
      </c>
      <c r="AG6" t="s">
        <v>622</v>
      </c>
      <c r="AH6" t="s">
        <v>549</v>
      </c>
      <c r="AI6" t="s">
        <v>550</v>
      </c>
      <c r="AK6" t="s">
        <v>556</v>
      </c>
      <c r="AR6" t="s">
        <v>556</v>
      </c>
      <c r="AY6" t="s">
        <v>556</v>
      </c>
      <c r="BF6" t="s">
        <v>556</v>
      </c>
      <c r="BM6" t="s">
        <v>556</v>
      </c>
      <c r="BT6" t="s">
        <v>556</v>
      </c>
    </row>
    <row r="7" spans="1:78" x14ac:dyDescent="0.3">
      <c r="A7" t="s">
        <v>623</v>
      </c>
      <c r="B7" t="s">
        <v>624</v>
      </c>
      <c r="C7" t="s">
        <v>610</v>
      </c>
      <c r="D7" t="s">
        <v>559</v>
      </c>
      <c r="E7" t="s">
        <v>531</v>
      </c>
      <c r="F7" t="s">
        <v>625</v>
      </c>
      <c r="G7" t="s">
        <v>533</v>
      </c>
      <c r="H7" t="s">
        <v>626</v>
      </c>
      <c r="I7" t="s">
        <v>4635</v>
      </c>
      <c r="J7" t="s">
        <v>627</v>
      </c>
      <c r="K7" t="s">
        <v>614</v>
      </c>
      <c r="L7" t="s">
        <v>628</v>
      </c>
      <c r="M7" t="s">
        <v>629</v>
      </c>
      <c r="N7" t="s">
        <v>568</v>
      </c>
      <c r="O7" t="s">
        <v>541</v>
      </c>
      <c r="P7" t="s">
        <v>597</v>
      </c>
      <c r="Q7" t="s">
        <v>541</v>
      </c>
      <c r="R7" t="s">
        <v>543</v>
      </c>
      <c r="S7" t="s">
        <v>544</v>
      </c>
      <c r="T7" t="s">
        <v>545</v>
      </c>
      <c r="U7" t="s">
        <v>541</v>
      </c>
      <c r="V7" t="s">
        <v>543</v>
      </c>
      <c r="W7" t="s">
        <v>630</v>
      </c>
      <c r="X7" t="s">
        <v>631</v>
      </c>
      <c r="Y7" t="s">
        <v>533</v>
      </c>
      <c r="Z7" t="s">
        <v>632</v>
      </c>
      <c r="AA7" t="s">
        <v>633</v>
      </c>
      <c r="AB7" t="s">
        <v>634</v>
      </c>
      <c r="AC7" t="s">
        <v>635</v>
      </c>
      <c r="AD7" t="s">
        <v>636</v>
      </c>
      <c r="AE7" t="s">
        <v>637</v>
      </c>
      <c r="AF7" t="s">
        <v>533</v>
      </c>
      <c r="AG7" t="s">
        <v>4636</v>
      </c>
      <c r="AH7" t="s">
        <v>638</v>
      </c>
      <c r="AI7" t="s">
        <v>634</v>
      </c>
      <c r="AJ7" t="s">
        <v>639</v>
      </c>
      <c r="AK7" t="s">
        <v>556</v>
      </c>
      <c r="AR7" t="s">
        <v>556</v>
      </c>
      <c r="AY7" t="s">
        <v>556</v>
      </c>
      <c r="BF7" t="s">
        <v>556</v>
      </c>
      <c r="BM7" t="s">
        <v>556</v>
      </c>
      <c r="BT7" t="s">
        <v>556</v>
      </c>
    </row>
    <row r="8" spans="1:78" x14ac:dyDescent="0.3">
      <c r="A8" t="s">
        <v>640</v>
      </c>
      <c r="B8" t="s">
        <v>641</v>
      </c>
      <c r="C8" t="s">
        <v>610</v>
      </c>
      <c r="D8" t="s">
        <v>530</v>
      </c>
      <c r="E8" t="s">
        <v>531</v>
      </c>
      <c r="F8" t="s">
        <v>532</v>
      </c>
      <c r="G8" t="s">
        <v>533</v>
      </c>
      <c r="H8" t="s">
        <v>642</v>
      </c>
      <c r="I8" t="s">
        <v>643</v>
      </c>
      <c r="J8" t="s">
        <v>644</v>
      </c>
      <c r="K8" t="s">
        <v>645</v>
      </c>
      <c r="L8" t="s">
        <v>615</v>
      </c>
      <c r="M8" t="s">
        <v>646</v>
      </c>
      <c r="N8" t="s">
        <v>540</v>
      </c>
      <c r="O8" t="s">
        <v>541</v>
      </c>
      <c r="P8" t="s">
        <v>543</v>
      </c>
      <c r="Q8" t="s">
        <v>541</v>
      </c>
      <c r="R8" t="s">
        <v>583</v>
      </c>
      <c r="S8" t="s">
        <v>544</v>
      </c>
      <c r="T8" t="s">
        <v>545</v>
      </c>
      <c r="U8" t="s">
        <v>541</v>
      </c>
      <c r="V8" t="s">
        <v>583</v>
      </c>
      <c r="W8" t="s">
        <v>647</v>
      </c>
      <c r="X8" t="s">
        <v>648</v>
      </c>
      <c r="Y8" t="s">
        <v>533</v>
      </c>
      <c r="Z8" t="s">
        <v>649</v>
      </c>
      <c r="AA8" t="s">
        <v>549</v>
      </c>
      <c r="AB8" t="s">
        <v>550</v>
      </c>
      <c r="AC8" t="s">
        <v>650</v>
      </c>
      <c r="AD8" t="s">
        <v>651</v>
      </c>
      <c r="AE8" t="s">
        <v>652</v>
      </c>
      <c r="AF8" t="s">
        <v>533</v>
      </c>
      <c r="AG8" t="s">
        <v>653</v>
      </c>
      <c r="AH8" t="s">
        <v>549</v>
      </c>
      <c r="AI8" t="s">
        <v>654</v>
      </c>
      <c r="AK8" t="s">
        <v>556</v>
      </c>
      <c r="AR8" t="s">
        <v>556</v>
      </c>
      <c r="AY8" t="s">
        <v>556</v>
      </c>
      <c r="BF8" t="s">
        <v>556</v>
      </c>
      <c r="BM8" t="s">
        <v>556</v>
      </c>
      <c r="BT8" t="s">
        <v>556</v>
      </c>
    </row>
    <row r="9" spans="1:78" x14ac:dyDescent="0.3">
      <c r="A9" t="s">
        <v>655</v>
      </c>
      <c r="B9" t="s">
        <v>656</v>
      </c>
      <c r="C9" t="s">
        <v>610</v>
      </c>
      <c r="D9" t="s">
        <v>530</v>
      </c>
      <c r="E9" t="s">
        <v>531</v>
      </c>
      <c r="F9" t="s">
        <v>657</v>
      </c>
      <c r="G9" t="s">
        <v>533</v>
      </c>
      <c r="H9" t="s">
        <v>658</v>
      </c>
      <c r="I9" t="s">
        <v>659</v>
      </c>
      <c r="J9" t="s">
        <v>660</v>
      </c>
      <c r="K9" t="s">
        <v>614</v>
      </c>
      <c r="L9" t="s">
        <v>661</v>
      </c>
      <c r="M9" t="s">
        <v>662</v>
      </c>
      <c r="N9" t="s">
        <v>663</v>
      </c>
      <c r="O9" t="s">
        <v>541</v>
      </c>
      <c r="P9" t="s">
        <v>543</v>
      </c>
      <c r="Q9" t="s">
        <v>541</v>
      </c>
      <c r="R9" t="s">
        <v>543</v>
      </c>
      <c r="S9" t="s">
        <v>544</v>
      </c>
      <c r="T9" t="s">
        <v>545</v>
      </c>
      <c r="U9" t="s">
        <v>541</v>
      </c>
      <c r="V9" t="s">
        <v>543</v>
      </c>
      <c r="W9" t="s">
        <v>664</v>
      </c>
      <c r="X9" t="s">
        <v>665</v>
      </c>
      <c r="Y9" t="s">
        <v>533</v>
      </c>
      <c r="Z9" t="s">
        <v>666</v>
      </c>
      <c r="AA9" t="s">
        <v>633</v>
      </c>
      <c r="AB9" t="s">
        <v>667</v>
      </c>
      <c r="AC9" t="s">
        <v>668</v>
      </c>
      <c r="AD9" t="s">
        <v>669</v>
      </c>
      <c r="AE9" t="s">
        <v>670</v>
      </c>
      <c r="AF9" t="s">
        <v>533</v>
      </c>
      <c r="AG9" t="s">
        <v>671</v>
      </c>
      <c r="AH9" t="s">
        <v>633</v>
      </c>
      <c r="AI9" t="s">
        <v>672</v>
      </c>
      <c r="AJ9" t="s">
        <v>673</v>
      </c>
    </row>
    <row r="10" spans="1:78" x14ac:dyDescent="0.3">
      <c r="A10" t="s">
        <v>674</v>
      </c>
      <c r="B10" t="s">
        <v>675</v>
      </c>
      <c r="C10" t="s">
        <v>676</v>
      </c>
      <c r="D10" t="s">
        <v>530</v>
      </c>
      <c r="E10" t="s">
        <v>531</v>
      </c>
      <c r="F10" t="s">
        <v>677</v>
      </c>
      <c r="G10" t="s">
        <v>533</v>
      </c>
      <c r="H10" t="s">
        <v>678</v>
      </c>
      <c r="I10" t="s">
        <v>679</v>
      </c>
      <c r="J10" t="s">
        <v>680</v>
      </c>
      <c r="K10" t="s">
        <v>681</v>
      </c>
      <c r="L10" t="s">
        <v>682</v>
      </c>
      <c r="M10" t="s">
        <v>683</v>
      </c>
      <c r="N10" t="s">
        <v>568</v>
      </c>
      <c r="O10" t="s">
        <v>541</v>
      </c>
      <c r="P10" t="s">
        <v>543</v>
      </c>
      <c r="Q10" t="s">
        <v>541</v>
      </c>
      <c r="R10" t="s">
        <v>543</v>
      </c>
      <c r="S10" t="s">
        <v>544</v>
      </c>
      <c r="T10" t="s">
        <v>545</v>
      </c>
      <c r="U10" t="s">
        <v>541</v>
      </c>
      <c r="V10" t="s">
        <v>543</v>
      </c>
      <c r="W10" t="s">
        <v>684</v>
      </c>
      <c r="X10" t="s">
        <v>685</v>
      </c>
      <c r="Y10" t="s">
        <v>533</v>
      </c>
      <c r="Z10" t="s">
        <v>686</v>
      </c>
      <c r="AA10" t="s">
        <v>687</v>
      </c>
      <c r="AB10" t="s">
        <v>688</v>
      </c>
      <c r="AC10" t="s">
        <v>689</v>
      </c>
      <c r="AD10" t="s">
        <v>690</v>
      </c>
      <c r="AE10" t="s">
        <v>691</v>
      </c>
      <c r="AF10" t="s">
        <v>533</v>
      </c>
      <c r="AG10" t="s">
        <v>692</v>
      </c>
      <c r="AH10" t="s">
        <v>687</v>
      </c>
      <c r="AI10" t="s">
        <v>693</v>
      </c>
      <c r="AJ10" t="s">
        <v>694</v>
      </c>
      <c r="BT10" t="s">
        <v>556</v>
      </c>
    </row>
    <row r="11" spans="1:78" x14ac:dyDescent="0.3">
      <c r="A11" t="s">
        <v>695</v>
      </c>
      <c r="B11" t="s">
        <v>696</v>
      </c>
      <c r="C11" t="s">
        <v>676</v>
      </c>
      <c r="D11" t="s">
        <v>559</v>
      </c>
      <c r="E11" t="s">
        <v>531</v>
      </c>
      <c r="F11" t="s">
        <v>697</v>
      </c>
      <c r="G11" t="s">
        <v>561</v>
      </c>
      <c r="H11" t="s">
        <v>4637</v>
      </c>
      <c r="I11" t="s">
        <v>4638</v>
      </c>
      <c r="J11" t="s">
        <v>4639</v>
      </c>
      <c r="K11" t="s">
        <v>698</v>
      </c>
      <c r="L11" t="s">
        <v>4640</v>
      </c>
      <c r="M11" t="s">
        <v>4641</v>
      </c>
      <c r="N11" t="s">
        <v>568</v>
      </c>
      <c r="O11" t="s">
        <v>541</v>
      </c>
      <c r="P11" t="s">
        <v>542</v>
      </c>
      <c r="Q11" t="s">
        <v>541</v>
      </c>
      <c r="R11" t="s">
        <v>542</v>
      </c>
      <c r="S11" t="s">
        <v>544</v>
      </c>
      <c r="T11" t="s">
        <v>545</v>
      </c>
      <c r="U11" t="s">
        <v>541</v>
      </c>
      <c r="V11" t="s">
        <v>597</v>
      </c>
      <c r="W11" t="s">
        <v>699</v>
      </c>
      <c r="X11" t="s">
        <v>4642</v>
      </c>
      <c r="Y11" t="s">
        <v>561</v>
      </c>
      <c r="Z11" t="s">
        <v>4643</v>
      </c>
      <c r="AA11" t="s">
        <v>700</v>
      </c>
      <c r="AB11" t="s">
        <v>701</v>
      </c>
      <c r="AC11" t="s">
        <v>551</v>
      </c>
      <c r="AD11" t="s">
        <v>702</v>
      </c>
      <c r="AE11" t="s">
        <v>703</v>
      </c>
      <c r="AF11" t="s">
        <v>561</v>
      </c>
      <c r="AG11" t="s">
        <v>704</v>
      </c>
      <c r="AH11" t="s">
        <v>705</v>
      </c>
      <c r="AI11" t="s">
        <v>706</v>
      </c>
      <c r="AJ11" t="s">
        <v>707</v>
      </c>
      <c r="AK11" t="s">
        <v>556</v>
      </c>
      <c r="AR11" t="s">
        <v>556</v>
      </c>
      <c r="AY11" t="s">
        <v>556</v>
      </c>
      <c r="BF11" t="s">
        <v>556</v>
      </c>
      <c r="BM11" t="s">
        <v>556</v>
      </c>
      <c r="BT11" t="s">
        <v>556</v>
      </c>
    </row>
    <row r="12" spans="1:78" x14ac:dyDescent="0.3">
      <c r="A12" t="s">
        <v>708</v>
      </c>
      <c r="B12" t="s">
        <v>709</v>
      </c>
      <c r="C12" t="s">
        <v>676</v>
      </c>
      <c r="D12" t="s">
        <v>530</v>
      </c>
      <c r="E12" t="s">
        <v>531</v>
      </c>
      <c r="F12" t="s">
        <v>710</v>
      </c>
      <c r="G12" t="s">
        <v>533</v>
      </c>
      <c r="H12" t="s">
        <v>711</v>
      </c>
      <c r="I12" t="s">
        <v>712</v>
      </c>
      <c r="J12" t="s">
        <v>713</v>
      </c>
      <c r="K12" t="s">
        <v>714</v>
      </c>
      <c r="L12" t="s">
        <v>715</v>
      </c>
      <c r="M12" t="s">
        <v>716</v>
      </c>
      <c r="N12" t="s">
        <v>568</v>
      </c>
      <c r="O12" t="s">
        <v>541</v>
      </c>
      <c r="P12" t="s">
        <v>543</v>
      </c>
      <c r="Q12" t="s">
        <v>541</v>
      </c>
      <c r="R12" t="s">
        <v>543</v>
      </c>
      <c r="S12" t="s">
        <v>544</v>
      </c>
      <c r="T12" t="s">
        <v>545</v>
      </c>
      <c r="U12" t="s">
        <v>541</v>
      </c>
      <c r="V12" t="s">
        <v>543</v>
      </c>
      <c r="W12" t="s">
        <v>717</v>
      </c>
      <c r="X12" t="s">
        <v>718</v>
      </c>
      <c r="Y12" t="s">
        <v>533</v>
      </c>
      <c r="Z12" t="s">
        <v>719</v>
      </c>
      <c r="AA12" t="s">
        <v>687</v>
      </c>
      <c r="AB12" t="s">
        <v>720</v>
      </c>
      <c r="AC12" t="s">
        <v>721</v>
      </c>
      <c r="AD12" t="s">
        <v>722</v>
      </c>
      <c r="AE12" t="s">
        <v>723</v>
      </c>
      <c r="AF12" t="s">
        <v>533</v>
      </c>
      <c r="AG12" t="s">
        <v>724</v>
      </c>
      <c r="AH12" t="s">
        <v>687</v>
      </c>
      <c r="AI12" t="s">
        <v>725</v>
      </c>
      <c r="AJ12" t="s">
        <v>726</v>
      </c>
      <c r="AR12" t="s">
        <v>556</v>
      </c>
      <c r="AY12" t="s">
        <v>556</v>
      </c>
      <c r="BF12" t="s">
        <v>556</v>
      </c>
      <c r="BM12" t="s">
        <v>556</v>
      </c>
      <c r="BT12" t="s">
        <v>556</v>
      </c>
    </row>
    <row r="13" spans="1:78" x14ac:dyDescent="0.3">
      <c r="A13" t="s">
        <v>727</v>
      </c>
      <c r="B13" t="s">
        <v>728</v>
      </c>
      <c r="C13" t="s">
        <v>676</v>
      </c>
      <c r="D13" t="s">
        <v>559</v>
      </c>
      <c r="E13" t="s">
        <v>531</v>
      </c>
      <c r="F13" t="s">
        <v>729</v>
      </c>
      <c r="G13" t="s">
        <v>561</v>
      </c>
      <c r="H13" t="s">
        <v>730</v>
      </c>
      <c r="I13" t="s">
        <v>731</v>
      </c>
      <c r="J13" t="s">
        <v>732</v>
      </c>
      <c r="K13" t="s">
        <v>733</v>
      </c>
      <c r="L13" t="s">
        <v>566</v>
      </c>
      <c r="M13" t="s">
        <v>551</v>
      </c>
      <c r="N13" t="s">
        <v>568</v>
      </c>
      <c r="O13" t="s">
        <v>541</v>
      </c>
      <c r="P13" t="s">
        <v>542</v>
      </c>
      <c r="Q13" t="s">
        <v>541</v>
      </c>
      <c r="R13" t="s">
        <v>597</v>
      </c>
      <c r="S13" t="s">
        <v>544</v>
      </c>
      <c r="T13" t="s">
        <v>545</v>
      </c>
      <c r="U13" t="s">
        <v>541</v>
      </c>
      <c r="V13" t="s">
        <v>597</v>
      </c>
      <c r="W13" t="s">
        <v>734</v>
      </c>
      <c r="X13" t="s">
        <v>735</v>
      </c>
      <c r="Y13" t="s">
        <v>561</v>
      </c>
      <c r="Z13" t="s">
        <v>736</v>
      </c>
      <c r="AA13" t="s">
        <v>737</v>
      </c>
      <c r="AB13" t="s">
        <v>738</v>
      </c>
      <c r="AC13" t="s">
        <v>739</v>
      </c>
      <c r="AD13" t="s">
        <v>740</v>
      </c>
      <c r="AE13" t="s">
        <v>741</v>
      </c>
      <c r="AF13" t="s">
        <v>561</v>
      </c>
      <c r="AG13" t="s">
        <v>742</v>
      </c>
      <c r="AH13" t="s">
        <v>705</v>
      </c>
      <c r="AI13" t="s">
        <v>738</v>
      </c>
      <c r="AJ13" t="s">
        <v>743</v>
      </c>
      <c r="AK13" t="s">
        <v>556</v>
      </c>
      <c r="AR13" t="s">
        <v>556</v>
      </c>
      <c r="AY13" t="s">
        <v>556</v>
      </c>
      <c r="BF13" t="s">
        <v>556</v>
      </c>
      <c r="BM13" t="s">
        <v>556</v>
      </c>
      <c r="BT13" t="s">
        <v>556</v>
      </c>
    </row>
    <row r="14" spans="1:78" x14ac:dyDescent="0.3">
      <c r="A14" t="s">
        <v>744</v>
      </c>
      <c r="B14" t="s">
        <v>745</v>
      </c>
      <c r="C14" t="s">
        <v>676</v>
      </c>
      <c r="D14" t="s">
        <v>530</v>
      </c>
      <c r="E14" t="s">
        <v>531</v>
      </c>
      <c r="F14" t="s">
        <v>701</v>
      </c>
      <c r="G14" t="s">
        <v>533</v>
      </c>
      <c r="H14" t="s">
        <v>678</v>
      </c>
      <c r="I14" t="s">
        <v>746</v>
      </c>
      <c r="J14" t="s">
        <v>747</v>
      </c>
      <c r="K14" t="s">
        <v>748</v>
      </c>
      <c r="L14" t="s">
        <v>749</v>
      </c>
      <c r="M14" t="s">
        <v>683</v>
      </c>
      <c r="N14" t="s">
        <v>568</v>
      </c>
      <c r="O14" t="s">
        <v>541</v>
      </c>
      <c r="P14" t="s">
        <v>543</v>
      </c>
      <c r="Q14" t="s">
        <v>541</v>
      </c>
      <c r="R14" t="s">
        <v>543</v>
      </c>
      <c r="S14" t="s">
        <v>544</v>
      </c>
      <c r="T14" t="s">
        <v>545</v>
      </c>
      <c r="U14" t="s">
        <v>541</v>
      </c>
      <c r="V14" t="s">
        <v>543</v>
      </c>
      <c r="W14" t="s">
        <v>750</v>
      </c>
      <c r="X14" t="s">
        <v>751</v>
      </c>
      <c r="Y14" t="s">
        <v>533</v>
      </c>
      <c r="Z14" t="s">
        <v>752</v>
      </c>
      <c r="AA14" t="s">
        <v>687</v>
      </c>
      <c r="AB14" t="s">
        <v>693</v>
      </c>
      <c r="AC14" t="s">
        <v>753</v>
      </c>
      <c r="AD14" t="s">
        <v>754</v>
      </c>
      <c r="AE14" t="s">
        <v>691</v>
      </c>
      <c r="AF14" t="s">
        <v>533</v>
      </c>
      <c r="AG14" t="s">
        <v>692</v>
      </c>
      <c r="AH14" t="s">
        <v>687</v>
      </c>
      <c r="AI14" t="s">
        <v>693</v>
      </c>
      <c r="AJ14" t="s">
        <v>551</v>
      </c>
      <c r="AK14" t="s">
        <v>556</v>
      </c>
      <c r="AR14" t="s">
        <v>556</v>
      </c>
      <c r="AY14" t="s">
        <v>556</v>
      </c>
      <c r="BF14" t="s">
        <v>556</v>
      </c>
      <c r="BM14" t="s">
        <v>556</v>
      </c>
      <c r="BT14" t="s">
        <v>556</v>
      </c>
    </row>
    <row r="15" spans="1:78" x14ac:dyDescent="0.3">
      <c r="A15" t="s">
        <v>755</v>
      </c>
      <c r="B15" t="s">
        <v>756</v>
      </c>
      <c r="C15" t="s">
        <v>676</v>
      </c>
      <c r="D15" t="s">
        <v>530</v>
      </c>
      <c r="E15" t="s">
        <v>531</v>
      </c>
      <c r="F15" t="s">
        <v>710</v>
      </c>
      <c r="G15" t="s">
        <v>533</v>
      </c>
      <c r="H15" t="s">
        <v>757</v>
      </c>
      <c r="I15" t="s">
        <v>758</v>
      </c>
      <c r="J15" t="s">
        <v>759</v>
      </c>
      <c r="K15" t="s">
        <v>760</v>
      </c>
      <c r="L15" t="s">
        <v>715</v>
      </c>
      <c r="M15" t="s">
        <v>716</v>
      </c>
      <c r="N15" t="s">
        <v>568</v>
      </c>
      <c r="O15" t="s">
        <v>541</v>
      </c>
      <c r="P15" t="s">
        <v>543</v>
      </c>
      <c r="Q15" t="s">
        <v>541</v>
      </c>
      <c r="R15" t="s">
        <v>543</v>
      </c>
      <c r="S15" t="s">
        <v>544</v>
      </c>
      <c r="T15" t="s">
        <v>545</v>
      </c>
      <c r="U15" t="s">
        <v>541</v>
      </c>
      <c r="V15" t="s">
        <v>543</v>
      </c>
      <c r="W15" t="s">
        <v>761</v>
      </c>
      <c r="X15" t="s">
        <v>762</v>
      </c>
      <c r="Y15" t="s">
        <v>533</v>
      </c>
      <c r="Z15" t="s">
        <v>724</v>
      </c>
      <c r="AA15" t="s">
        <v>687</v>
      </c>
      <c r="AB15" t="s">
        <v>725</v>
      </c>
      <c r="AC15" t="s">
        <v>763</v>
      </c>
      <c r="AD15" t="s">
        <v>764</v>
      </c>
      <c r="AE15" t="s">
        <v>765</v>
      </c>
      <c r="AF15" t="s">
        <v>533</v>
      </c>
      <c r="AG15" t="s">
        <v>766</v>
      </c>
      <c r="AH15" t="s">
        <v>767</v>
      </c>
      <c r="AI15" t="s">
        <v>725</v>
      </c>
      <c r="AJ15" t="s">
        <v>768</v>
      </c>
      <c r="AK15" t="s">
        <v>556</v>
      </c>
      <c r="AR15" t="s">
        <v>556</v>
      </c>
      <c r="AY15" t="s">
        <v>556</v>
      </c>
      <c r="BF15" t="s">
        <v>556</v>
      </c>
      <c r="BM15" t="s">
        <v>556</v>
      </c>
      <c r="BT15" t="s">
        <v>556</v>
      </c>
    </row>
    <row r="16" spans="1:78" x14ac:dyDescent="0.3">
      <c r="A16" t="s">
        <v>769</v>
      </c>
      <c r="B16" t="s">
        <v>770</v>
      </c>
      <c r="C16" t="s">
        <v>771</v>
      </c>
      <c r="D16" t="s">
        <v>530</v>
      </c>
      <c r="E16" t="s">
        <v>531</v>
      </c>
      <c r="F16" t="s">
        <v>772</v>
      </c>
      <c r="G16" t="s">
        <v>533</v>
      </c>
      <c r="H16" t="s">
        <v>773</v>
      </c>
      <c r="I16" t="s">
        <v>774</v>
      </c>
      <c r="J16" t="s">
        <v>775</v>
      </c>
      <c r="K16" t="s">
        <v>776</v>
      </c>
      <c r="L16" t="s">
        <v>777</v>
      </c>
      <c r="M16" t="s">
        <v>778</v>
      </c>
      <c r="N16" t="s">
        <v>568</v>
      </c>
      <c r="O16" t="s">
        <v>541</v>
      </c>
      <c r="P16" t="s">
        <v>543</v>
      </c>
      <c r="Q16" t="s">
        <v>541</v>
      </c>
      <c r="R16" t="s">
        <v>543</v>
      </c>
      <c r="S16" t="s">
        <v>544</v>
      </c>
      <c r="T16" t="s">
        <v>545</v>
      </c>
      <c r="U16" t="s">
        <v>541</v>
      </c>
      <c r="V16" t="s">
        <v>583</v>
      </c>
      <c r="W16" t="s">
        <v>779</v>
      </c>
      <c r="X16" t="s">
        <v>780</v>
      </c>
      <c r="Y16" t="s">
        <v>533</v>
      </c>
      <c r="Z16" t="s">
        <v>781</v>
      </c>
      <c r="AA16" t="s">
        <v>782</v>
      </c>
      <c r="AB16" t="s">
        <v>783</v>
      </c>
      <c r="AC16" t="s">
        <v>784</v>
      </c>
      <c r="AD16" t="s">
        <v>785</v>
      </c>
      <c r="AE16" t="s">
        <v>786</v>
      </c>
      <c r="AF16" t="s">
        <v>533</v>
      </c>
      <c r="AG16" t="s">
        <v>787</v>
      </c>
      <c r="AH16" t="s">
        <v>782</v>
      </c>
      <c r="AI16" t="s">
        <v>783</v>
      </c>
      <c r="AK16" t="s">
        <v>788</v>
      </c>
      <c r="AL16" t="s">
        <v>789</v>
      </c>
      <c r="AM16" t="s">
        <v>533</v>
      </c>
      <c r="AN16" t="s">
        <v>790</v>
      </c>
      <c r="AO16" t="s">
        <v>791</v>
      </c>
      <c r="AP16" t="s">
        <v>783</v>
      </c>
      <c r="AR16" t="s">
        <v>792</v>
      </c>
      <c r="AS16" t="s">
        <v>793</v>
      </c>
      <c r="AT16" t="s">
        <v>533</v>
      </c>
      <c r="AU16" t="s">
        <v>794</v>
      </c>
      <c r="AV16" t="s">
        <v>782</v>
      </c>
      <c r="AW16" t="s">
        <v>783</v>
      </c>
      <c r="AY16" t="s">
        <v>556</v>
      </c>
      <c r="BF16" t="s">
        <v>556</v>
      </c>
      <c r="BM16" t="s">
        <v>556</v>
      </c>
      <c r="BT16" t="s">
        <v>556</v>
      </c>
    </row>
    <row r="17" spans="1:72" x14ac:dyDescent="0.3">
      <c r="A17" t="s">
        <v>795</v>
      </c>
      <c r="B17" t="s">
        <v>796</v>
      </c>
      <c r="C17" t="s">
        <v>771</v>
      </c>
      <c r="D17" t="s">
        <v>559</v>
      </c>
      <c r="E17" t="s">
        <v>531</v>
      </c>
      <c r="F17" t="s">
        <v>797</v>
      </c>
      <c r="G17" t="s">
        <v>533</v>
      </c>
      <c r="H17" t="s">
        <v>798</v>
      </c>
      <c r="I17" t="s">
        <v>799</v>
      </c>
      <c r="J17" t="s">
        <v>800</v>
      </c>
      <c r="K17" t="s">
        <v>801</v>
      </c>
      <c r="L17" t="s">
        <v>802</v>
      </c>
      <c r="M17" t="s">
        <v>803</v>
      </c>
      <c r="N17" t="s">
        <v>568</v>
      </c>
      <c r="O17" t="s">
        <v>541</v>
      </c>
      <c r="P17" t="s">
        <v>543</v>
      </c>
      <c r="Q17" t="s">
        <v>544</v>
      </c>
      <c r="R17" t="s">
        <v>583</v>
      </c>
      <c r="S17" t="s">
        <v>544</v>
      </c>
      <c r="T17" t="s">
        <v>545</v>
      </c>
      <c r="U17" t="s">
        <v>544</v>
      </c>
      <c r="V17" t="s">
        <v>583</v>
      </c>
      <c r="W17" t="s">
        <v>804</v>
      </c>
      <c r="X17" t="s">
        <v>805</v>
      </c>
      <c r="Y17" t="s">
        <v>533</v>
      </c>
      <c r="Z17" t="s">
        <v>806</v>
      </c>
      <c r="AA17" t="s">
        <v>807</v>
      </c>
      <c r="AB17" t="s">
        <v>783</v>
      </c>
      <c r="AC17" t="s">
        <v>551</v>
      </c>
      <c r="AD17" t="s">
        <v>556</v>
      </c>
      <c r="AK17" t="s">
        <v>556</v>
      </c>
      <c r="AR17" t="s">
        <v>556</v>
      </c>
      <c r="AY17" t="s">
        <v>556</v>
      </c>
      <c r="BF17" t="s">
        <v>556</v>
      </c>
      <c r="BM17" t="s">
        <v>556</v>
      </c>
      <c r="BT17" t="s">
        <v>556</v>
      </c>
    </row>
    <row r="18" spans="1:72" x14ac:dyDescent="0.3">
      <c r="A18" t="s">
        <v>808</v>
      </c>
      <c r="B18" t="s">
        <v>809</v>
      </c>
      <c r="C18" t="s">
        <v>771</v>
      </c>
      <c r="D18" t="s">
        <v>559</v>
      </c>
      <c r="E18" t="s">
        <v>531</v>
      </c>
      <c r="F18" t="s">
        <v>810</v>
      </c>
      <c r="G18" t="s">
        <v>533</v>
      </c>
      <c r="H18" t="s">
        <v>811</v>
      </c>
      <c r="I18" t="s">
        <v>812</v>
      </c>
      <c r="J18" t="s">
        <v>813</v>
      </c>
      <c r="K18" t="s">
        <v>814</v>
      </c>
      <c r="L18" t="s">
        <v>815</v>
      </c>
      <c r="M18" t="s">
        <v>816</v>
      </c>
      <c r="N18" t="s">
        <v>568</v>
      </c>
      <c r="O18" t="s">
        <v>541</v>
      </c>
      <c r="P18" t="s">
        <v>542</v>
      </c>
      <c r="Q18" t="s">
        <v>541</v>
      </c>
      <c r="R18" t="s">
        <v>597</v>
      </c>
      <c r="S18" t="s">
        <v>544</v>
      </c>
      <c r="T18" t="s">
        <v>545</v>
      </c>
      <c r="U18" t="s">
        <v>541</v>
      </c>
      <c r="V18" t="s">
        <v>543</v>
      </c>
      <c r="W18" t="s">
        <v>817</v>
      </c>
      <c r="X18" t="s">
        <v>818</v>
      </c>
      <c r="Y18" t="s">
        <v>533</v>
      </c>
      <c r="Z18" t="s">
        <v>819</v>
      </c>
      <c r="AA18" t="s">
        <v>807</v>
      </c>
      <c r="AB18" t="s">
        <v>810</v>
      </c>
      <c r="AC18" t="s">
        <v>820</v>
      </c>
      <c r="AD18" t="s">
        <v>556</v>
      </c>
      <c r="AK18" t="s">
        <v>556</v>
      </c>
      <c r="AR18" t="s">
        <v>556</v>
      </c>
      <c r="AY18" t="s">
        <v>556</v>
      </c>
      <c r="BF18" t="s">
        <v>556</v>
      </c>
      <c r="BM18" t="s">
        <v>556</v>
      </c>
      <c r="BT18" t="s">
        <v>556</v>
      </c>
    </row>
    <row r="19" spans="1:72" x14ac:dyDescent="0.3">
      <c r="A19" t="s">
        <v>821</v>
      </c>
      <c r="B19" t="s">
        <v>822</v>
      </c>
      <c r="C19" t="s">
        <v>771</v>
      </c>
      <c r="D19" t="s">
        <v>559</v>
      </c>
      <c r="E19" t="s">
        <v>531</v>
      </c>
      <c r="F19" t="s">
        <v>823</v>
      </c>
      <c r="G19" t="s">
        <v>533</v>
      </c>
      <c r="H19" t="s">
        <v>824</v>
      </c>
      <c r="I19" t="s">
        <v>825</v>
      </c>
      <c r="J19" t="s">
        <v>826</v>
      </c>
      <c r="K19" t="s">
        <v>827</v>
      </c>
      <c r="L19" t="s">
        <v>828</v>
      </c>
      <c r="M19" t="s">
        <v>829</v>
      </c>
      <c r="N19" t="s">
        <v>568</v>
      </c>
      <c r="O19" t="s">
        <v>541</v>
      </c>
      <c r="P19" t="s">
        <v>543</v>
      </c>
      <c r="Q19" t="s">
        <v>541</v>
      </c>
      <c r="R19" t="s">
        <v>543</v>
      </c>
      <c r="S19" t="s">
        <v>541</v>
      </c>
      <c r="T19" t="s">
        <v>543</v>
      </c>
      <c r="U19" t="s">
        <v>541</v>
      </c>
      <c r="V19" t="s">
        <v>543</v>
      </c>
      <c r="W19" t="s">
        <v>830</v>
      </c>
      <c r="X19" t="s">
        <v>831</v>
      </c>
      <c r="Y19" t="s">
        <v>533</v>
      </c>
      <c r="Z19" t="s">
        <v>832</v>
      </c>
      <c r="AA19" t="s">
        <v>833</v>
      </c>
      <c r="AB19" t="s">
        <v>834</v>
      </c>
      <c r="AC19" t="s">
        <v>835</v>
      </c>
      <c r="AD19" t="s">
        <v>836</v>
      </c>
      <c r="AE19" t="s">
        <v>837</v>
      </c>
      <c r="AF19" t="s">
        <v>533</v>
      </c>
      <c r="AG19" t="s">
        <v>838</v>
      </c>
      <c r="AH19" t="s">
        <v>833</v>
      </c>
      <c r="AI19" t="s">
        <v>834</v>
      </c>
      <c r="AJ19" t="s">
        <v>839</v>
      </c>
    </row>
    <row r="20" spans="1:72" x14ac:dyDescent="0.3">
      <c r="A20" t="s">
        <v>840</v>
      </c>
      <c r="B20" t="s">
        <v>841</v>
      </c>
      <c r="C20" t="s">
        <v>771</v>
      </c>
      <c r="D20" t="s">
        <v>530</v>
      </c>
      <c r="E20" t="s">
        <v>531</v>
      </c>
      <c r="F20" t="s">
        <v>842</v>
      </c>
      <c r="G20" t="s">
        <v>533</v>
      </c>
      <c r="H20" t="s">
        <v>843</v>
      </c>
      <c r="I20" t="s">
        <v>844</v>
      </c>
      <c r="J20" t="s">
        <v>845</v>
      </c>
      <c r="K20" t="s">
        <v>846</v>
      </c>
      <c r="L20" t="s">
        <v>777</v>
      </c>
      <c r="M20" t="s">
        <v>847</v>
      </c>
      <c r="N20" t="s">
        <v>848</v>
      </c>
      <c r="O20" t="s">
        <v>541</v>
      </c>
      <c r="P20" t="s">
        <v>543</v>
      </c>
      <c r="Q20" t="s">
        <v>541</v>
      </c>
      <c r="R20" t="s">
        <v>543</v>
      </c>
      <c r="S20" t="s">
        <v>544</v>
      </c>
      <c r="T20" t="s">
        <v>545</v>
      </c>
      <c r="U20" t="s">
        <v>541</v>
      </c>
      <c r="V20" t="s">
        <v>543</v>
      </c>
      <c r="W20" t="s">
        <v>849</v>
      </c>
      <c r="X20" t="s">
        <v>850</v>
      </c>
      <c r="Y20" t="s">
        <v>533</v>
      </c>
      <c r="Z20" t="s">
        <v>851</v>
      </c>
      <c r="AA20" t="s">
        <v>587</v>
      </c>
      <c r="AB20" t="s">
        <v>852</v>
      </c>
      <c r="AC20" t="s">
        <v>853</v>
      </c>
      <c r="AD20" t="s">
        <v>854</v>
      </c>
      <c r="AE20" t="s">
        <v>855</v>
      </c>
      <c r="AF20" t="s">
        <v>533</v>
      </c>
      <c r="AG20" t="s">
        <v>856</v>
      </c>
      <c r="AH20" t="s">
        <v>587</v>
      </c>
      <c r="AI20" t="s">
        <v>852</v>
      </c>
      <c r="AJ20" t="s">
        <v>857</v>
      </c>
      <c r="AK20" t="s">
        <v>858</v>
      </c>
      <c r="AL20" t="s">
        <v>859</v>
      </c>
      <c r="AM20" t="s">
        <v>533</v>
      </c>
      <c r="AN20" t="s">
        <v>860</v>
      </c>
      <c r="AO20" t="s">
        <v>633</v>
      </c>
      <c r="AP20" t="s">
        <v>852</v>
      </c>
      <c r="AR20" t="s">
        <v>861</v>
      </c>
      <c r="AS20" t="s">
        <v>862</v>
      </c>
      <c r="AT20" t="s">
        <v>533</v>
      </c>
      <c r="AU20" t="s">
        <v>863</v>
      </c>
      <c r="AV20" t="s">
        <v>864</v>
      </c>
      <c r="AW20" t="s">
        <v>852</v>
      </c>
      <c r="AY20" t="s">
        <v>865</v>
      </c>
      <c r="AZ20" t="s">
        <v>866</v>
      </c>
      <c r="BA20" t="s">
        <v>533</v>
      </c>
      <c r="BB20" t="s">
        <v>867</v>
      </c>
      <c r="BC20" t="s">
        <v>549</v>
      </c>
      <c r="BD20" t="s">
        <v>868</v>
      </c>
      <c r="BE20" t="s">
        <v>869</v>
      </c>
      <c r="BF20" t="s">
        <v>556</v>
      </c>
      <c r="BM20" t="s">
        <v>556</v>
      </c>
      <c r="BT20" t="s">
        <v>556</v>
      </c>
    </row>
    <row r="21" spans="1:72" x14ac:dyDescent="0.3">
      <c r="A21" t="s">
        <v>870</v>
      </c>
      <c r="B21" t="s">
        <v>871</v>
      </c>
      <c r="C21" t="s">
        <v>771</v>
      </c>
      <c r="D21" t="s">
        <v>530</v>
      </c>
      <c r="E21" t="s">
        <v>531</v>
      </c>
      <c r="F21" t="s">
        <v>872</v>
      </c>
      <c r="G21" t="s">
        <v>533</v>
      </c>
      <c r="H21" t="s">
        <v>873</v>
      </c>
      <c r="I21" t="s">
        <v>874</v>
      </c>
      <c r="J21" t="s">
        <v>875</v>
      </c>
      <c r="K21" t="s">
        <v>876</v>
      </c>
      <c r="L21" t="s">
        <v>551</v>
      </c>
      <c r="M21" t="s">
        <v>877</v>
      </c>
      <c r="N21" t="s">
        <v>540</v>
      </c>
      <c r="O21" t="s">
        <v>541</v>
      </c>
      <c r="P21" t="s">
        <v>543</v>
      </c>
      <c r="Q21" t="s">
        <v>541</v>
      </c>
      <c r="R21" t="s">
        <v>543</v>
      </c>
      <c r="S21" t="s">
        <v>544</v>
      </c>
      <c r="T21" t="s">
        <v>545</v>
      </c>
      <c r="U21" t="s">
        <v>541</v>
      </c>
      <c r="V21" t="s">
        <v>543</v>
      </c>
      <c r="W21" t="s">
        <v>878</v>
      </c>
      <c r="X21" t="s">
        <v>879</v>
      </c>
      <c r="Y21" t="s">
        <v>533</v>
      </c>
      <c r="Z21" t="s">
        <v>880</v>
      </c>
      <c r="AA21" t="s">
        <v>881</v>
      </c>
      <c r="AB21" t="s">
        <v>852</v>
      </c>
      <c r="AC21" t="s">
        <v>882</v>
      </c>
      <c r="AD21" t="s">
        <v>883</v>
      </c>
      <c r="AE21" t="s">
        <v>884</v>
      </c>
      <c r="AF21" t="s">
        <v>533</v>
      </c>
      <c r="AG21" t="s">
        <v>867</v>
      </c>
      <c r="AH21" t="s">
        <v>549</v>
      </c>
      <c r="AI21" t="s">
        <v>868</v>
      </c>
      <c r="AK21" t="s">
        <v>556</v>
      </c>
      <c r="AR21" t="s">
        <v>556</v>
      </c>
      <c r="AY21" t="s">
        <v>556</v>
      </c>
      <c r="BF21" t="s">
        <v>556</v>
      </c>
      <c r="BM21" t="s">
        <v>556</v>
      </c>
      <c r="BT21" t="s">
        <v>556</v>
      </c>
    </row>
    <row r="22" spans="1:72" x14ac:dyDescent="0.3">
      <c r="A22" t="s">
        <v>885</v>
      </c>
      <c r="B22" t="s">
        <v>886</v>
      </c>
      <c r="C22" t="s">
        <v>771</v>
      </c>
      <c r="D22" t="s">
        <v>530</v>
      </c>
      <c r="E22" t="s">
        <v>531</v>
      </c>
      <c r="F22" t="s">
        <v>887</v>
      </c>
      <c r="G22" t="s">
        <v>533</v>
      </c>
      <c r="H22" t="s">
        <v>888</v>
      </c>
      <c r="I22" t="s">
        <v>889</v>
      </c>
      <c r="J22" t="s">
        <v>890</v>
      </c>
      <c r="K22" t="s">
        <v>891</v>
      </c>
      <c r="L22" t="s">
        <v>892</v>
      </c>
      <c r="M22" t="s">
        <v>893</v>
      </c>
      <c r="N22" t="s">
        <v>568</v>
      </c>
      <c r="O22" t="s">
        <v>541</v>
      </c>
      <c r="P22" t="s">
        <v>542</v>
      </c>
      <c r="Q22" t="s">
        <v>541</v>
      </c>
      <c r="R22" t="s">
        <v>542</v>
      </c>
      <c r="S22" t="s">
        <v>544</v>
      </c>
      <c r="T22" t="s">
        <v>545</v>
      </c>
      <c r="U22" t="s">
        <v>541</v>
      </c>
      <c r="V22" t="s">
        <v>597</v>
      </c>
      <c r="W22" t="s">
        <v>894</v>
      </c>
      <c r="X22" t="s">
        <v>895</v>
      </c>
      <c r="Y22" t="s">
        <v>533</v>
      </c>
      <c r="Z22" t="s">
        <v>896</v>
      </c>
      <c r="AA22" t="s">
        <v>897</v>
      </c>
      <c r="AB22" t="s">
        <v>898</v>
      </c>
      <c r="AD22" t="s">
        <v>899</v>
      </c>
      <c r="AE22" t="s">
        <v>900</v>
      </c>
      <c r="AF22" t="s">
        <v>533</v>
      </c>
      <c r="AG22" t="s">
        <v>901</v>
      </c>
      <c r="AH22" t="s">
        <v>902</v>
      </c>
      <c r="AI22" t="s">
        <v>898</v>
      </c>
      <c r="AK22" t="s">
        <v>556</v>
      </c>
      <c r="AR22" t="s">
        <v>556</v>
      </c>
      <c r="AY22" t="s">
        <v>556</v>
      </c>
      <c r="BF22" t="s">
        <v>556</v>
      </c>
      <c r="BM22" t="s">
        <v>556</v>
      </c>
      <c r="BT22" t="s">
        <v>556</v>
      </c>
    </row>
    <row r="23" spans="1:72" x14ac:dyDescent="0.3">
      <c r="A23" t="s">
        <v>4644</v>
      </c>
      <c r="B23" t="s">
        <v>4645</v>
      </c>
      <c r="C23" t="s">
        <v>771</v>
      </c>
      <c r="D23" t="s">
        <v>530</v>
      </c>
      <c r="E23" t="s">
        <v>531</v>
      </c>
      <c r="F23" t="s">
        <v>872</v>
      </c>
      <c r="G23" t="s">
        <v>533</v>
      </c>
      <c r="H23" t="s">
        <v>4646</v>
      </c>
      <c r="I23" t="s">
        <v>4647</v>
      </c>
      <c r="J23" t="s">
        <v>4648</v>
      </c>
      <c r="K23" t="s">
        <v>4649</v>
      </c>
      <c r="L23" t="s">
        <v>4650</v>
      </c>
      <c r="M23" t="s">
        <v>4651</v>
      </c>
      <c r="N23" t="s">
        <v>848</v>
      </c>
      <c r="O23" t="s">
        <v>541</v>
      </c>
      <c r="P23" t="s">
        <v>597</v>
      </c>
      <c r="Q23" t="s">
        <v>541</v>
      </c>
      <c r="R23" t="s">
        <v>543</v>
      </c>
      <c r="S23" t="s">
        <v>544</v>
      </c>
      <c r="T23" t="s">
        <v>545</v>
      </c>
      <c r="U23" t="s">
        <v>541</v>
      </c>
      <c r="V23" t="s">
        <v>543</v>
      </c>
      <c r="W23" t="s">
        <v>4652</v>
      </c>
      <c r="X23" t="s">
        <v>4653</v>
      </c>
      <c r="Y23" t="s">
        <v>533</v>
      </c>
      <c r="Z23" t="s">
        <v>4654</v>
      </c>
      <c r="AA23" t="s">
        <v>4655</v>
      </c>
      <c r="AB23" t="s">
        <v>898</v>
      </c>
      <c r="AC23" t="s">
        <v>4656</v>
      </c>
      <c r="AD23" t="s">
        <v>4657</v>
      </c>
      <c r="AE23" t="s">
        <v>4658</v>
      </c>
      <c r="AF23" t="s">
        <v>533</v>
      </c>
      <c r="AG23" t="s">
        <v>4659</v>
      </c>
      <c r="AH23" t="s">
        <v>549</v>
      </c>
      <c r="AI23" t="s">
        <v>868</v>
      </c>
      <c r="AJ23" t="s">
        <v>4660</v>
      </c>
    </row>
    <row r="24" spans="1:72" x14ac:dyDescent="0.3">
      <c r="A24" t="s">
        <v>903</v>
      </c>
      <c r="B24" t="s">
        <v>904</v>
      </c>
      <c r="C24" t="s">
        <v>905</v>
      </c>
      <c r="D24" t="s">
        <v>530</v>
      </c>
      <c r="E24" t="s">
        <v>531</v>
      </c>
      <c r="F24" t="s">
        <v>906</v>
      </c>
      <c r="G24" t="s">
        <v>533</v>
      </c>
      <c r="H24" t="s">
        <v>907</v>
      </c>
      <c r="I24" t="s">
        <v>908</v>
      </c>
      <c r="J24" t="s">
        <v>909</v>
      </c>
      <c r="K24" t="s">
        <v>910</v>
      </c>
      <c r="L24" t="s">
        <v>911</v>
      </c>
      <c r="M24" t="s">
        <v>912</v>
      </c>
      <c r="N24" t="s">
        <v>848</v>
      </c>
      <c r="O24" t="s">
        <v>544</v>
      </c>
      <c r="P24" t="s">
        <v>543</v>
      </c>
      <c r="Q24" t="s">
        <v>544</v>
      </c>
      <c r="R24" t="s">
        <v>543</v>
      </c>
      <c r="S24" t="s">
        <v>544</v>
      </c>
      <c r="T24" t="s">
        <v>545</v>
      </c>
      <c r="U24" t="s">
        <v>544</v>
      </c>
      <c r="V24" t="s">
        <v>543</v>
      </c>
      <c r="W24" t="s">
        <v>913</v>
      </c>
      <c r="X24" t="s">
        <v>914</v>
      </c>
      <c r="Y24" t="s">
        <v>533</v>
      </c>
      <c r="Z24" t="s">
        <v>915</v>
      </c>
      <c r="AA24" t="s">
        <v>916</v>
      </c>
      <c r="AB24" t="s">
        <v>917</v>
      </c>
      <c r="AC24" t="s">
        <v>918</v>
      </c>
      <c r="AY24" t="s">
        <v>556</v>
      </c>
      <c r="BF24" t="s">
        <v>556</v>
      </c>
      <c r="BM24" t="s">
        <v>556</v>
      </c>
      <c r="BT24" t="s">
        <v>556</v>
      </c>
    </row>
    <row r="25" spans="1:72" x14ac:dyDescent="0.3">
      <c r="A25" t="s">
        <v>919</v>
      </c>
      <c r="B25" t="s">
        <v>920</v>
      </c>
      <c r="C25" t="s">
        <v>905</v>
      </c>
      <c r="D25" t="s">
        <v>559</v>
      </c>
      <c r="E25" t="s">
        <v>531</v>
      </c>
      <c r="F25" t="s">
        <v>921</v>
      </c>
      <c r="G25" t="s">
        <v>533</v>
      </c>
      <c r="H25" t="s">
        <v>4661</v>
      </c>
      <c r="I25" t="s">
        <v>4662</v>
      </c>
      <c r="J25" t="s">
        <v>4663</v>
      </c>
      <c r="K25" t="s">
        <v>922</v>
      </c>
      <c r="L25" t="s">
        <v>4664</v>
      </c>
      <c r="M25" t="s">
        <v>4665</v>
      </c>
      <c r="N25" t="s">
        <v>568</v>
      </c>
      <c r="O25" t="s">
        <v>541</v>
      </c>
      <c r="P25" t="s">
        <v>543</v>
      </c>
      <c r="Q25" t="s">
        <v>541</v>
      </c>
      <c r="R25" t="s">
        <v>543</v>
      </c>
      <c r="S25" t="s">
        <v>544</v>
      </c>
      <c r="T25" t="s">
        <v>545</v>
      </c>
      <c r="U25" t="s">
        <v>541</v>
      </c>
      <c r="V25" t="s">
        <v>543</v>
      </c>
      <c r="W25" t="s">
        <v>923</v>
      </c>
      <c r="X25" t="s">
        <v>4666</v>
      </c>
      <c r="Y25" t="s">
        <v>533</v>
      </c>
      <c r="Z25" t="s">
        <v>4667</v>
      </c>
      <c r="AA25" t="s">
        <v>924</v>
      </c>
      <c r="AB25" t="s">
        <v>925</v>
      </c>
      <c r="AC25" t="s">
        <v>4668</v>
      </c>
      <c r="AD25" t="s">
        <v>926</v>
      </c>
      <c r="AE25" t="s">
        <v>4669</v>
      </c>
      <c r="AF25" t="s">
        <v>533</v>
      </c>
      <c r="AG25" t="s">
        <v>4670</v>
      </c>
      <c r="AH25" t="s">
        <v>924</v>
      </c>
      <c r="AI25" t="s">
        <v>925</v>
      </c>
      <c r="AJ25" t="s">
        <v>927</v>
      </c>
      <c r="BM25" t="s">
        <v>556</v>
      </c>
      <c r="BT25" t="s">
        <v>556</v>
      </c>
    </row>
    <row r="26" spans="1:72" x14ac:dyDescent="0.3">
      <c r="A26" t="s">
        <v>929</v>
      </c>
      <c r="B26" t="s">
        <v>930</v>
      </c>
      <c r="C26" t="s">
        <v>905</v>
      </c>
      <c r="D26" t="s">
        <v>559</v>
      </c>
      <c r="E26" t="s">
        <v>531</v>
      </c>
      <c r="F26" t="s">
        <v>931</v>
      </c>
      <c r="G26" t="s">
        <v>533</v>
      </c>
      <c r="H26" t="s">
        <v>932</v>
      </c>
      <c r="I26" t="s">
        <v>4671</v>
      </c>
      <c r="J26" t="s">
        <v>933</v>
      </c>
      <c r="K26" t="s">
        <v>934</v>
      </c>
      <c r="L26" t="s">
        <v>4672</v>
      </c>
      <c r="M26" t="s">
        <v>4673</v>
      </c>
      <c r="N26" t="s">
        <v>568</v>
      </c>
      <c r="O26" t="s">
        <v>541</v>
      </c>
      <c r="P26" t="s">
        <v>597</v>
      </c>
      <c r="Q26" t="s">
        <v>541</v>
      </c>
      <c r="R26" t="s">
        <v>597</v>
      </c>
      <c r="S26" t="s">
        <v>544</v>
      </c>
      <c r="T26" t="s">
        <v>545</v>
      </c>
      <c r="U26" t="s">
        <v>544</v>
      </c>
      <c r="V26" t="s">
        <v>545</v>
      </c>
      <c r="W26" t="s">
        <v>935</v>
      </c>
      <c r="X26" t="s">
        <v>936</v>
      </c>
      <c r="Y26" t="s">
        <v>533</v>
      </c>
      <c r="Z26" t="s">
        <v>4674</v>
      </c>
      <c r="AA26" t="s">
        <v>928</v>
      </c>
      <c r="AB26" t="s">
        <v>937</v>
      </c>
      <c r="AC26" t="s">
        <v>694</v>
      </c>
      <c r="AD26" t="s">
        <v>938</v>
      </c>
      <c r="AE26" t="s">
        <v>939</v>
      </c>
      <c r="AF26" t="s">
        <v>533</v>
      </c>
      <c r="AG26" t="s">
        <v>940</v>
      </c>
      <c r="AH26" t="s">
        <v>928</v>
      </c>
      <c r="AI26" t="s">
        <v>937</v>
      </c>
      <c r="AJ26" t="s">
        <v>694</v>
      </c>
      <c r="AK26" t="s">
        <v>556</v>
      </c>
      <c r="AR26" t="s">
        <v>556</v>
      </c>
      <c r="AY26" t="s">
        <v>556</v>
      </c>
      <c r="BF26" t="s">
        <v>556</v>
      </c>
      <c r="BM26" t="s">
        <v>556</v>
      </c>
      <c r="BT26" t="s">
        <v>556</v>
      </c>
    </row>
    <row r="27" spans="1:72" x14ac:dyDescent="0.3">
      <c r="A27" t="s">
        <v>941</v>
      </c>
      <c r="B27" t="s">
        <v>942</v>
      </c>
      <c r="C27" t="s">
        <v>905</v>
      </c>
      <c r="D27" t="s">
        <v>559</v>
      </c>
      <c r="E27" t="s">
        <v>531</v>
      </c>
      <c r="F27" t="s">
        <v>591</v>
      </c>
      <c r="G27" t="s">
        <v>533</v>
      </c>
      <c r="H27" t="s">
        <v>4675</v>
      </c>
      <c r="I27" t="s">
        <v>943</v>
      </c>
      <c r="J27" t="s">
        <v>944</v>
      </c>
      <c r="K27" t="s">
        <v>945</v>
      </c>
      <c r="L27" t="s">
        <v>551</v>
      </c>
      <c r="M27" t="s">
        <v>551</v>
      </c>
      <c r="N27" t="s">
        <v>568</v>
      </c>
      <c r="O27" t="s">
        <v>541</v>
      </c>
      <c r="P27" t="s">
        <v>543</v>
      </c>
      <c r="Q27" t="s">
        <v>541</v>
      </c>
      <c r="R27" t="s">
        <v>543</v>
      </c>
      <c r="S27" t="s">
        <v>544</v>
      </c>
      <c r="T27" t="s">
        <v>545</v>
      </c>
      <c r="U27" t="s">
        <v>544</v>
      </c>
      <c r="V27" t="s">
        <v>545</v>
      </c>
      <c r="W27" t="s">
        <v>946</v>
      </c>
      <c r="X27" t="s">
        <v>947</v>
      </c>
      <c r="Y27" t="s">
        <v>533</v>
      </c>
      <c r="Z27" t="s">
        <v>948</v>
      </c>
      <c r="AA27" t="s">
        <v>928</v>
      </c>
      <c r="AB27" t="s">
        <v>949</v>
      </c>
      <c r="AC27" t="s">
        <v>551</v>
      </c>
      <c r="AD27" t="s">
        <v>950</v>
      </c>
      <c r="AE27" t="s">
        <v>951</v>
      </c>
      <c r="AF27" t="s">
        <v>533</v>
      </c>
      <c r="AG27" t="s">
        <v>952</v>
      </c>
      <c r="AH27" t="s">
        <v>928</v>
      </c>
      <c r="AI27" t="s">
        <v>925</v>
      </c>
      <c r="AK27" t="s">
        <v>556</v>
      </c>
      <c r="AR27" t="s">
        <v>556</v>
      </c>
      <c r="AY27" t="s">
        <v>556</v>
      </c>
      <c r="BF27" t="s">
        <v>556</v>
      </c>
      <c r="BM27" t="s">
        <v>556</v>
      </c>
      <c r="BT27" t="s">
        <v>556</v>
      </c>
    </row>
    <row r="28" spans="1:72" x14ac:dyDescent="0.3">
      <c r="A28" t="s">
        <v>953</v>
      </c>
      <c r="B28" t="s">
        <v>954</v>
      </c>
      <c r="C28" t="s">
        <v>905</v>
      </c>
      <c r="D28" t="s">
        <v>530</v>
      </c>
      <c r="E28" t="s">
        <v>531</v>
      </c>
      <c r="F28" t="s">
        <v>954</v>
      </c>
      <c r="G28" t="s">
        <v>533</v>
      </c>
      <c r="H28" t="s">
        <v>955</v>
      </c>
      <c r="I28" t="s">
        <v>956</v>
      </c>
      <c r="J28" t="s">
        <v>957</v>
      </c>
      <c r="K28" t="s">
        <v>958</v>
      </c>
      <c r="L28" t="s">
        <v>551</v>
      </c>
      <c r="M28" t="s">
        <v>959</v>
      </c>
      <c r="N28" t="s">
        <v>540</v>
      </c>
      <c r="O28" t="s">
        <v>541</v>
      </c>
      <c r="P28" t="s">
        <v>542</v>
      </c>
      <c r="Q28" t="s">
        <v>544</v>
      </c>
      <c r="R28" t="s">
        <v>543</v>
      </c>
      <c r="S28" t="s">
        <v>544</v>
      </c>
      <c r="T28" t="s">
        <v>545</v>
      </c>
      <c r="U28" t="s">
        <v>541</v>
      </c>
      <c r="V28" t="s">
        <v>543</v>
      </c>
      <c r="W28" t="s">
        <v>960</v>
      </c>
      <c r="X28" t="s">
        <v>961</v>
      </c>
      <c r="Y28" t="s">
        <v>533</v>
      </c>
      <c r="Z28" t="s">
        <v>962</v>
      </c>
      <c r="AA28" t="s">
        <v>549</v>
      </c>
      <c r="AB28" t="s">
        <v>963</v>
      </c>
      <c r="AC28" t="s">
        <v>551</v>
      </c>
      <c r="AD28" t="s">
        <v>964</v>
      </c>
      <c r="AE28" t="s">
        <v>553</v>
      </c>
      <c r="AF28" t="s">
        <v>533</v>
      </c>
      <c r="AG28" t="s">
        <v>965</v>
      </c>
      <c r="AH28" t="s">
        <v>549</v>
      </c>
      <c r="AI28" t="s">
        <v>550</v>
      </c>
      <c r="AJ28" t="s">
        <v>555</v>
      </c>
      <c r="AK28" t="s">
        <v>556</v>
      </c>
      <c r="AR28" t="s">
        <v>556</v>
      </c>
      <c r="AY28" t="s">
        <v>556</v>
      </c>
      <c r="BF28" t="s">
        <v>556</v>
      </c>
      <c r="BM28" t="s">
        <v>556</v>
      </c>
      <c r="BT28" t="s">
        <v>556</v>
      </c>
    </row>
    <row r="29" spans="1:72" x14ac:dyDescent="0.3">
      <c r="A29" t="s">
        <v>966</v>
      </c>
      <c r="B29" t="s">
        <v>967</v>
      </c>
      <c r="C29" t="s">
        <v>968</v>
      </c>
      <c r="D29" t="s">
        <v>530</v>
      </c>
      <c r="E29" t="s">
        <v>531</v>
      </c>
      <c r="F29" t="s">
        <v>969</v>
      </c>
      <c r="G29" t="s">
        <v>533</v>
      </c>
      <c r="H29" t="s">
        <v>970</v>
      </c>
      <c r="I29" t="s">
        <v>971</v>
      </c>
      <c r="J29" t="s">
        <v>972</v>
      </c>
      <c r="K29" t="s">
        <v>973</v>
      </c>
      <c r="L29" t="s">
        <v>551</v>
      </c>
      <c r="M29" t="s">
        <v>4676</v>
      </c>
      <c r="N29" t="s">
        <v>848</v>
      </c>
      <c r="O29" t="s">
        <v>541</v>
      </c>
      <c r="P29" t="s">
        <v>542</v>
      </c>
      <c r="Q29" t="s">
        <v>541</v>
      </c>
      <c r="R29" t="s">
        <v>543</v>
      </c>
      <c r="S29" t="s">
        <v>541</v>
      </c>
      <c r="T29" t="s">
        <v>597</v>
      </c>
      <c r="U29" t="s">
        <v>541</v>
      </c>
      <c r="V29" t="s">
        <v>543</v>
      </c>
      <c r="W29" t="s">
        <v>974</v>
      </c>
      <c r="X29" t="s">
        <v>975</v>
      </c>
      <c r="Y29" t="s">
        <v>533</v>
      </c>
      <c r="Z29" t="s">
        <v>976</v>
      </c>
      <c r="AA29" t="s">
        <v>977</v>
      </c>
      <c r="AB29" t="s">
        <v>978</v>
      </c>
      <c r="AC29" t="s">
        <v>551</v>
      </c>
      <c r="AD29" t="s">
        <v>979</v>
      </c>
      <c r="AE29" t="s">
        <v>980</v>
      </c>
      <c r="AF29" t="s">
        <v>533</v>
      </c>
      <c r="AG29" t="s">
        <v>981</v>
      </c>
      <c r="AH29" t="s">
        <v>549</v>
      </c>
      <c r="AI29" t="s">
        <v>868</v>
      </c>
      <c r="AK29" t="s">
        <v>556</v>
      </c>
      <c r="AR29" t="s">
        <v>556</v>
      </c>
      <c r="AY29" t="s">
        <v>556</v>
      </c>
      <c r="BF29" t="s">
        <v>556</v>
      </c>
      <c r="BM29" t="s">
        <v>556</v>
      </c>
      <c r="BT29" t="s">
        <v>556</v>
      </c>
    </row>
    <row r="30" spans="1:72" x14ac:dyDescent="0.3">
      <c r="A30" t="s">
        <v>982</v>
      </c>
      <c r="B30" t="s">
        <v>983</v>
      </c>
      <c r="C30" t="s">
        <v>968</v>
      </c>
      <c r="D30" t="s">
        <v>530</v>
      </c>
      <c r="E30" t="s">
        <v>531</v>
      </c>
      <c r="F30" t="s">
        <v>969</v>
      </c>
      <c r="G30" t="s">
        <v>533</v>
      </c>
      <c r="H30" t="s">
        <v>984</v>
      </c>
      <c r="I30" t="s">
        <v>985</v>
      </c>
      <c r="J30" t="s">
        <v>986</v>
      </c>
      <c r="K30" t="s">
        <v>987</v>
      </c>
      <c r="L30" t="s">
        <v>551</v>
      </c>
      <c r="M30" t="s">
        <v>4677</v>
      </c>
      <c r="N30" t="s">
        <v>848</v>
      </c>
      <c r="O30" t="s">
        <v>541</v>
      </c>
      <c r="P30" t="s">
        <v>542</v>
      </c>
      <c r="Q30" t="s">
        <v>541</v>
      </c>
      <c r="R30" t="s">
        <v>543</v>
      </c>
      <c r="S30" t="s">
        <v>541</v>
      </c>
      <c r="T30" t="s">
        <v>597</v>
      </c>
      <c r="U30" t="s">
        <v>541</v>
      </c>
      <c r="V30" t="s">
        <v>543</v>
      </c>
      <c r="W30" t="s">
        <v>988</v>
      </c>
      <c r="X30" t="s">
        <v>989</v>
      </c>
      <c r="Y30" t="s">
        <v>533</v>
      </c>
      <c r="Z30" t="s">
        <v>990</v>
      </c>
      <c r="AA30" t="s">
        <v>977</v>
      </c>
      <c r="AB30" t="s">
        <v>978</v>
      </c>
      <c r="AC30" t="s">
        <v>551</v>
      </c>
      <c r="AD30" t="s">
        <v>991</v>
      </c>
      <c r="AE30" t="s">
        <v>980</v>
      </c>
      <c r="AF30" t="s">
        <v>533</v>
      </c>
      <c r="AG30" t="s">
        <v>981</v>
      </c>
      <c r="AH30" t="s">
        <v>549</v>
      </c>
      <c r="AI30" t="s">
        <v>868</v>
      </c>
      <c r="AK30" t="s">
        <v>556</v>
      </c>
      <c r="AR30" t="s">
        <v>556</v>
      </c>
      <c r="AY30" t="s">
        <v>556</v>
      </c>
      <c r="BF30" t="s">
        <v>556</v>
      </c>
      <c r="BM30" t="s">
        <v>556</v>
      </c>
      <c r="BT30" t="s">
        <v>556</v>
      </c>
    </row>
    <row r="31" spans="1:72" x14ac:dyDescent="0.3">
      <c r="A31" t="s">
        <v>992</v>
      </c>
      <c r="B31" t="s">
        <v>993</v>
      </c>
      <c r="C31" t="s">
        <v>968</v>
      </c>
      <c r="D31" t="s">
        <v>530</v>
      </c>
      <c r="E31" t="s">
        <v>531</v>
      </c>
      <c r="F31" t="s">
        <v>994</v>
      </c>
      <c r="G31" t="s">
        <v>533</v>
      </c>
      <c r="H31" t="s">
        <v>995</v>
      </c>
      <c r="I31" t="s">
        <v>996</v>
      </c>
      <c r="J31" t="s">
        <v>997</v>
      </c>
      <c r="K31" t="s">
        <v>998</v>
      </c>
      <c r="L31" t="s">
        <v>999</v>
      </c>
      <c r="M31" t="s">
        <v>1000</v>
      </c>
      <c r="N31" t="s">
        <v>1001</v>
      </c>
      <c r="O31" t="s">
        <v>541</v>
      </c>
      <c r="P31" t="s">
        <v>543</v>
      </c>
      <c r="Q31" t="s">
        <v>541</v>
      </c>
      <c r="R31" t="s">
        <v>543</v>
      </c>
      <c r="S31" t="s">
        <v>541</v>
      </c>
      <c r="T31" t="s">
        <v>543</v>
      </c>
      <c r="U31" t="s">
        <v>541</v>
      </c>
      <c r="V31" t="s">
        <v>543</v>
      </c>
      <c r="W31" t="s">
        <v>1002</v>
      </c>
      <c r="X31" t="s">
        <v>1003</v>
      </c>
      <c r="Y31" t="s">
        <v>533</v>
      </c>
      <c r="Z31" t="s">
        <v>1004</v>
      </c>
      <c r="AA31" t="s">
        <v>1005</v>
      </c>
      <c r="AB31" t="s">
        <v>978</v>
      </c>
      <c r="AC31" t="s">
        <v>551</v>
      </c>
      <c r="AD31" t="s">
        <v>1006</v>
      </c>
      <c r="AE31" t="s">
        <v>980</v>
      </c>
      <c r="AF31" t="s">
        <v>533</v>
      </c>
      <c r="AG31" t="s">
        <v>867</v>
      </c>
      <c r="AH31" t="s">
        <v>549</v>
      </c>
      <c r="AI31" t="s">
        <v>868</v>
      </c>
      <c r="AK31" t="s">
        <v>556</v>
      </c>
      <c r="AR31" t="s">
        <v>556</v>
      </c>
      <c r="AY31" t="s">
        <v>556</v>
      </c>
      <c r="BF31" t="s">
        <v>556</v>
      </c>
      <c r="BM31" t="s">
        <v>556</v>
      </c>
      <c r="BT31" t="s">
        <v>556</v>
      </c>
    </row>
    <row r="32" spans="1:72" x14ac:dyDescent="0.3">
      <c r="A32" t="s">
        <v>1007</v>
      </c>
      <c r="B32" t="s">
        <v>1008</v>
      </c>
      <c r="C32" t="s">
        <v>1009</v>
      </c>
      <c r="D32" t="s">
        <v>530</v>
      </c>
      <c r="E32" t="s">
        <v>531</v>
      </c>
      <c r="F32" t="s">
        <v>532</v>
      </c>
      <c r="G32" t="s">
        <v>533</v>
      </c>
      <c r="H32" t="s">
        <v>1010</v>
      </c>
      <c r="I32" t="s">
        <v>1011</v>
      </c>
      <c r="J32" t="s">
        <v>1012</v>
      </c>
      <c r="K32" t="s">
        <v>1013</v>
      </c>
      <c r="L32" t="s">
        <v>551</v>
      </c>
      <c r="M32" t="s">
        <v>1014</v>
      </c>
      <c r="N32" t="s">
        <v>540</v>
      </c>
      <c r="O32" t="s">
        <v>541</v>
      </c>
      <c r="P32" t="s">
        <v>542</v>
      </c>
      <c r="Q32" t="s">
        <v>541</v>
      </c>
      <c r="R32" t="s">
        <v>543</v>
      </c>
      <c r="S32" t="s">
        <v>544</v>
      </c>
      <c r="T32" t="s">
        <v>545</v>
      </c>
      <c r="U32" t="s">
        <v>541</v>
      </c>
      <c r="V32" t="s">
        <v>543</v>
      </c>
      <c r="W32" t="s">
        <v>1015</v>
      </c>
      <c r="X32" t="s">
        <v>1016</v>
      </c>
      <c r="Y32" t="s">
        <v>533</v>
      </c>
      <c r="Z32" t="s">
        <v>1017</v>
      </c>
      <c r="AA32" t="s">
        <v>549</v>
      </c>
      <c r="AB32" t="s">
        <v>963</v>
      </c>
      <c r="AC32" t="s">
        <v>1018</v>
      </c>
      <c r="AD32" t="s">
        <v>1019</v>
      </c>
      <c r="AE32" t="s">
        <v>553</v>
      </c>
      <c r="AF32" t="s">
        <v>533</v>
      </c>
      <c r="AG32" t="s">
        <v>554</v>
      </c>
      <c r="AH32" t="s">
        <v>549</v>
      </c>
      <c r="AI32" t="s">
        <v>963</v>
      </c>
      <c r="AJ32" t="s">
        <v>555</v>
      </c>
      <c r="AK32" t="s">
        <v>556</v>
      </c>
      <c r="AR32" t="s">
        <v>556</v>
      </c>
      <c r="AY32" t="s">
        <v>556</v>
      </c>
      <c r="BF32" t="s">
        <v>556</v>
      </c>
      <c r="BM32" t="s">
        <v>556</v>
      </c>
      <c r="BT32" t="s">
        <v>556</v>
      </c>
    </row>
    <row r="33" spans="1:72" x14ac:dyDescent="0.3">
      <c r="A33" t="s">
        <v>1020</v>
      </c>
      <c r="B33" t="s">
        <v>4678</v>
      </c>
      <c r="C33" t="s">
        <v>1009</v>
      </c>
      <c r="D33" t="s">
        <v>559</v>
      </c>
      <c r="E33" t="s">
        <v>531</v>
      </c>
      <c r="F33" t="s">
        <v>1021</v>
      </c>
      <c r="G33" t="s">
        <v>561</v>
      </c>
      <c r="H33" t="s">
        <v>1022</v>
      </c>
      <c r="I33" t="s">
        <v>4679</v>
      </c>
      <c r="J33" t="s">
        <v>4680</v>
      </c>
      <c r="K33" t="s">
        <v>1023</v>
      </c>
      <c r="L33" t="s">
        <v>4681</v>
      </c>
      <c r="M33" t="s">
        <v>4682</v>
      </c>
      <c r="N33" t="s">
        <v>568</v>
      </c>
      <c r="O33" t="s">
        <v>541</v>
      </c>
      <c r="P33" t="s">
        <v>542</v>
      </c>
      <c r="Q33" t="s">
        <v>541</v>
      </c>
      <c r="R33" t="s">
        <v>542</v>
      </c>
      <c r="S33" t="s">
        <v>544</v>
      </c>
      <c r="T33" t="s">
        <v>545</v>
      </c>
      <c r="U33" t="s">
        <v>541</v>
      </c>
      <c r="V33" t="s">
        <v>597</v>
      </c>
      <c r="W33" t="s">
        <v>1024</v>
      </c>
      <c r="X33" t="s">
        <v>4683</v>
      </c>
      <c r="Y33" t="s">
        <v>561</v>
      </c>
      <c r="Z33" t="s">
        <v>4684</v>
      </c>
      <c r="AA33" t="s">
        <v>1005</v>
      </c>
      <c r="AB33" t="s">
        <v>1025</v>
      </c>
      <c r="AC33" t="s">
        <v>4685</v>
      </c>
      <c r="AD33" t="s">
        <v>1026</v>
      </c>
      <c r="AE33" t="s">
        <v>1027</v>
      </c>
      <c r="AF33" t="s">
        <v>561</v>
      </c>
      <c r="AG33" t="s">
        <v>4686</v>
      </c>
      <c r="AH33" t="s">
        <v>568</v>
      </c>
      <c r="AI33" t="s">
        <v>1025</v>
      </c>
      <c r="AJ33" t="s">
        <v>4687</v>
      </c>
      <c r="AK33" t="s">
        <v>556</v>
      </c>
      <c r="AR33" t="s">
        <v>556</v>
      </c>
      <c r="AY33" t="s">
        <v>556</v>
      </c>
      <c r="BF33" t="s">
        <v>556</v>
      </c>
      <c r="BM33" t="s">
        <v>556</v>
      </c>
      <c r="BT33" t="s">
        <v>556</v>
      </c>
    </row>
    <row r="34" spans="1:72" x14ac:dyDescent="0.3">
      <c r="A34" t="s">
        <v>1028</v>
      </c>
      <c r="B34" t="s">
        <v>4688</v>
      </c>
      <c r="C34" t="s">
        <v>1009</v>
      </c>
      <c r="D34" t="s">
        <v>530</v>
      </c>
      <c r="E34" t="s">
        <v>531</v>
      </c>
      <c r="F34" t="s">
        <v>4689</v>
      </c>
      <c r="G34" t="s">
        <v>533</v>
      </c>
      <c r="H34" t="s">
        <v>4690</v>
      </c>
      <c r="I34" t="s">
        <v>4691</v>
      </c>
      <c r="J34" t="s">
        <v>4692</v>
      </c>
      <c r="K34" t="s">
        <v>4693</v>
      </c>
      <c r="L34" t="s">
        <v>4694</v>
      </c>
      <c r="M34" t="s">
        <v>4695</v>
      </c>
      <c r="N34" t="s">
        <v>568</v>
      </c>
      <c r="O34" t="s">
        <v>541</v>
      </c>
      <c r="P34" t="s">
        <v>597</v>
      </c>
      <c r="Q34" t="s">
        <v>541</v>
      </c>
      <c r="R34" t="s">
        <v>543</v>
      </c>
      <c r="S34" t="s">
        <v>544</v>
      </c>
      <c r="T34" t="s">
        <v>545</v>
      </c>
      <c r="U34" t="s">
        <v>541</v>
      </c>
      <c r="V34" t="s">
        <v>543</v>
      </c>
      <c r="W34" t="s">
        <v>1029</v>
      </c>
      <c r="X34" t="s">
        <v>4696</v>
      </c>
      <c r="Y34" t="s">
        <v>533</v>
      </c>
      <c r="Z34" t="s">
        <v>4697</v>
      </c>
      <c r="AA34" t="s">
        <v>1030</v>
      </c>
      <c r="AB34" t="s">
        <v>4698</v>
      </c>
      <c r="AC34" t="s">
        <v>4699</v>
      </c>
      <c r="AD34" t="s">
        <v>1031</v>
      </c>
      <c r="AE34" t="s">
        <v>1032</v>
      </c>
      <c r="AF34" t="s">
        <v>533</v>
      </c>
      <c r="AG34" t="s">
        <v>4700</v>
      </c>
      <c r="AH34" t="s">
        <v>1033</v>
      </c>
      <c r="AI34" t="s">
        <v>4698</v>
      </c>
      <c r="AJ34" t="s">
        <v>1034</v>
      </c>
      <c r="AK34" t="s">
        <v>556</v>
      </c>
      <c r="AR34" t="s">
        <v>556</v>
      </c>
      <c r="AY34" t="s">
        <v>556</v>
      </c>
      <c r="BF34" t="s">
        <v>556</v>
      </c>
      <c r="BM34" t="s">
        <v>556</v>
      </c>
      <c r="BT34" t="s">
        <v>556</v>
      </c>
    </row>
    <row r="35" spans="1:72" x14ac:dyDescent="0.3">
      <c r="A35" t="s">
        <v>1035</v>
      </c>
      <c r="B35" t="s">
        <v>1036</v>
      </c>
      <c r="C35" t="s">
        <v>1037</v>
      </c>
      <c r="D35" t="s">
        <v>530</v>
      </c>
      <c r="E35" t="s">
        <v>531</v>
      </c>
      <c r="F35" t="s">
        <v>1038</v>
      </c>
      <c r="G35" t="s">
        <v>1039</v>
      </c>
      <c r="H35" t="s">
        <v>1040</v>
      </c>
      <c r="I35" t="s">
        <v>1041</v>
      </c>
      <c r="J35" t="s">
        <v>1042</v>
      </c>
      <c r="K35" t="s">
        <v>1043</v>
      </c>
      <c r="L35" t="s">
        <v>551</v>
      </c>
      <c r="M35" t="s">
        <v>1044</v>
      </c>
      <c r="N35" t="s">
        <v>848</v>
      </c>
      <c r="O35" t="s">
        <v>541</v>
      </c>
      <c r="P35" t="s">
        <v>583</v>
      </c>
      <c r="Q35" t="s">
        <v>541</v>
      </c>
      <c r="R35" t="s">
        <v>583</v>
      </c>
      <c r="S35" t="s">
        <v>541</v>
      </c>
      <c r="T35" t="s">
        <v>583</v>
      </c>
      <c r="U35" t="s">
        <v>541</v>
      </c>
      <c r="V35" t="s">
        <v>583</v>
      </c>
      <c r="W35" t="s">
        <v>1045</v>
      </c>
      <c r="X35" t="s">
        <v>1046</v>
      </c>
      <c r="Y35" t="s">
        <v>1047</v>
      </c>
      <c r="Z35" t="s">
        <v>1048</v>
      </c>
      <c r="AA35" t="s">
        <v>1049</v>
      </c>
      <c r="AB35" t="s">
        <v>1050</v>
      </c>
      <c r="AC35" t="s">
        <v>1051</v>
      </c>
      <c r="AD35" t="s">
        <v>1052</v>
      </c>
      <c r="AE35" t="s">
        <v>1053</v>
      </c>
      <c r="AF35" t="s">
        <v>1047</v>
      </c>
      <c r="AG35" t="s">
        <v>1054</v>
      </c>
      <c r="AH35" t="s">
        <v>568</v>
      </c>
      <c r="AI35" t="s">
        <v>1055</v>
      </c>
      <c r="AJ35" t="s">
        <v>551</v>
      </c>
      <c r="AK35" t="s">
        <v>1056</v>
      </c>
      <c r="AL35" t="s">
        <v>1057</v>
      </c>
      <c r="AM35" t="s">
        <v>1058</v>
      </c>
      <c r="AN35" t="s">
        <v>1059</v>
      </c>
      <c r="AO35" t="s">
        <v>1060</v>
      </c>
      <c r="AP35" t="s">
        <v>1050</v>
      </c>
      <c r="AQ35" t="s">
        <v>694</v>
      </c>
      <c r="AR35" t="s">
        <v>1061</v>
      </c>
      <c r="AS35" t="s">
        <v>1062</v>
      </c>
      <c r="AT35" t="s">
        <v>533</v>
      </c>
      <c r="AU35" t="s">
        <v>1063</v>
      </c>
      <c r="AV35" t="s">
        <v>1060</v>
      </c>
      <c r="AW35" t="s">
        <v>1064</v>
      </c>
      <c r="AX35" t="s">
        <v>694</v>
      </c>
      <c r="AY35" t="s">
        <v>556</v>
      </c>
      <c r="BF35" t="s">
        <v>556</v>
      </c>
      <c r="BM35" t="s">
        <v>556</v>
      </c>
      <c r="BT35" t="s">
        <v>556</v>
      </c>
    </row>
    <row r="36" spans="1:72" x14ac:dyDescent="0.3">
      <c r="A36" t="s">
        <v>1065</v>
      </c>
      <c r="B36" t="s">
        <v>1066</v>
      </c>
      <c r="C36" t="s">
        <v>1037</v>
      </c>
      <c r="D36" t="s">
        <v>559</v>
      </c>
      <c r="E36" t="s">
        <v>531</v>
      </c>
      <c r="F36" t="s">
        <v>1067</v>
      </c>
      <c r="G36" t="s">
        <v>533</v>
      </c>
      <c r="H36" t="s">
        <v>1068</v>
      </c>
      <c r="I36" t="s">
        <v>1069</v>
      </c>
      <c r="J36" t="s">
        <v>1070</v>
      </c>
      <c r="K36" t="s">
        <v>1071</v>
      </c>
      <c r="L36" t="s">
        <v>1072</v>
      </c>
      <c r="M36" t="s">
        <v>1073</v>
      </c>
      <c r="N36" t="s">
        <v>568</v>
      </c>
      <c r="O36" t="s">
        <v>541</v>
      </c>
      <c r="P36" t="s">
        <v>542</v>
      </c>
      <c r="Q36" t="s">
        <v>541</v>
      </c>
      <c r="R36" t="s">
        <v>542</v>
      </c>
      <c r="S36" t="s">
        <v>541</v>
      </c>
      <c r="T36" t="s">
        <v>597</v>
      </c>
      <c r="U36" t="s">
        <v>541</v>
      </c>
      <c r="V36" t="s">
        <v>597</v>
      </c>
      <c r="W36" t="s">
        <v>1074</v>
      </c>
      <c r="X36" t="s">
        <v>1075</v>
      </c>
      <c r="Y36" t="s">
        <v>533</v>
      </c>
      <c r="Z36" t="s">
        <v>1076</v>
      </c>
      <c r="AA36" t="s">
        <v>1077</v>
      </c>
      <c r="AB36" t="s">
        <v>1050</v>
      </c>
      <c r="AC36" t="s">
        <v>1051</v>
      </c>
      <c r="AD36" t="s">
        <v>1078</v>
      </c>
      <c r="AE36" t="s">
        <v>1079</v>
      </c>
      <c r="AF36" t="s">
        <v>533</v>
      </c>
      <c r="AG36" t="s">
        <v>1080</v>
      </c>
      <c r="AH36" t="s">
        <v>1049</v>
      </c>
      <c r="AI36" t="s">
        <v>1050</v>
      </c>
      <c r="AJ36" t="s">
        <v>1081</v>
      </c>
      <c r="AK36" t="s">
        <v>556</v>
      </c>
      <c r="AR36" t="s">
        <v>556</v>
      </c>
      <c r="AY36" t="s">
        <v>556</v>
      </c>
      <c r="BF36" t="s">
        <v>556</v>
      </c>
      <c r="BM36" t="s">
        <v>556</v>
      </c>
      <c r="BT36" t="s">
        <v>556</v>
      </c>
    </row>
    <row r="37" spans="1:72" x14ac:dyDescent="0.3">
      <c r="A37" t="s">
        <v>1082</v>
      </c>
      <c r="B37" t="s">
        <v>1083</v>
      </c>
      <c r="C37" t="s">
        <v>1037</v>
      </c>
      <c r="D37" t="s">
        <v>530</v>
      </c>
      <c r="E37" t="s">
        <v>531</v>
      </c>
      <c r="F37" t="s">
        <v>1084</v>
      </c>
      <c r="G37" t="s">
        <v>1039</v>
      </c>
      <c r="H37" t="s">
        <v>1085</v>
      </c>
      <c r="I37" t="s">
        <v>1086</v>
      </c>
      <c r="J37" t="s">
        <v>1087</v>
      </c>
      <c r="K37" t="s">
        <v>1088</v>
      </c>
      <c r="M37" t="s">
        <v>1089</v>
      </c>
      <c r="N37" t="s">
        <v>848</v>
      </c>
      <c r="O37" t="s">
        <v>541</v>
      </c>
      <c r="P37" t="s">
        <v>583</v>
      </c>
      <c r="Q37" t="s">
        <v>541</v>
      </c>
      <c r="R37" t="s">
        <v>583</v>
      </c>
      <c r="S37" t="s">
        <v>541</v>
      </c>
      <c r="T37" t="s">
        <v>583</v>
      </c>
      <c r="U37" t="s">
        <v>541</v>
      </c>
      <c r="V37" t="s">
        <v>583</v>
      </c>
      <c r="W37" t="s">
        <v>1090</v>
      </c>
      <c r="X37" t="s">
        <v>1091</v>
      </c>
      <c r="Y37" t="s">
        <v>1039</v>
      </c>
      <c r="Z37" t="s">
        <v>1048</v>
      </c>
      <c r="AA37" t="s">
        <v>1049</v>
      </c>
      <c r="AB37" t="s">
        <v>1050</v>
      </c>
      <c r="AC37" t="s">
        <v>1051</v>
      </c>
      <c r="AD37" t="s">
        <v>1092</v>
      </c>
      <c r="AE37" t="s">
        <v>1053</v>
      </c>
      <c r="AF37" t="s">
        <v>1039</v>
      </c>
      <c r="AG37" t="s">
        <v>1093</v>
      </c>
      <c r="AH37" t="s">
        <v>568</v>
      </c>
      <c r="AI37" t="s">
        <v>1094</v>
      </c>
      <c r="AJ37" t="s">
        <v>1095</v>
      </c>
      <c r="AK37" t="s">
        <v>1096</v>
      </c>
      <c r="AL37" t="s">
        <v>1097</v>
      </c>
      <c r="AM37" t="s">
        <v>1039</v>
      </c>
      <c r="AN37" t="s">
        <v>1098</v>
      </c>
      <c r="AO37" t="s">
        <v>1049</v>
      </c>
      <c r="AP37" t="s">
        <v>1050</v>
      </c>
      <c r="AQ37" t="s">
        <v>694</v>
      </c>
      <c r="AR37" t="s">
        <v>1099</v>
      </c>
      <c r="AS37" t="s">
        <v>1100</v>
      </c>
      <c r="AT37" t="s">
        <v>1039</v>
      </c>
      <c r="AU37" t="s">
        <v>1101</v>
      </c>
      <c r="AV37" t="s">
        <v>568</v>
      </c>
      <c r="AW37" t="s">
        <v>1102</v>
      </c>
      <c r="AX37" t="s">
        <v>694</v>
      </c>
      <c r="AY37" t="s">
        <v>556</v>
      </c>
      <c r="BF37" t="s">
        <v>556</v>
      </c>
      <c r="BM37" t="s">
        <v>556</v>
      </c>
      <c r="BT37" t="s">
        <v>556</v>
      </c>
    </row>
    <row r="38" spans="1:72" x14ac:dyDescent="0.3">
      <c r="A38" t="s">
        <v>1103</v>
      </c>
      <c r="B38" t="s">
        <v>1104</v>
      </c>
      <c r="C38" t="s">
        <v>1037</v>
      </c>
      <c r="D38" t="s">
        <v>559</v>
      </c>
      <c r="E38" t="s">
        <v>531</v>
      </c>
      <c r="F38" t="s">
        <v>1067</v>
      </c>
      <c r="G38" t="s">
        <v>533</v>
      </c>
      <c r="H38" t="s">
        <v>1105</v>
      </c>
      <c r="I38" t="s">
        <v>1106</v>
      </c>
      <c r="J38" t="s">
        <v>1107</v>
      </c>
      <c r="K38" t="s">
        <v>1108</v>
      </c>
      <c r="M38" t="s">
        <v>1109</v>
      </c>
      <c r="N38" t="s">
        <v>568</v>
      </c>
      <c r="O38" t="s">
        <v>541</v>
      </c>
      <c r="P38" t="s">
        <v>542</v>
      </c>
      <c r="Q38" t="s">
        <v>541</v>
      </c>
      <c r="R38" t="s">
        <v>542</v>
      </c>
      <c r="S38" t="s">
        <v>541</v>
      </c>
      <c r="T38" t="s">
        <v>597</v>
      </c>
      <c r="U38" t="s">
        <v>541</v>
      </c>
      <c r="V38" t="s">
        <v>543</v>
      </c>
      <c r="W38" t="s">
        <v>1110</v>
      </c>
      <c r="X38" t="s">
        <v>1111</v>
      </c>
      <c r="Y38" t="s">
        <v>533</v>
      </c>
      <c r="Z38" t="s">
        <v>1112</v>
      </c>
      <c r="AA38" t="s">
        <v>1113</v>
      </c>
      <c r="AB38" t="s">
        <v>1050</v>
      </c>
      <c r="AC38" t="s">
        <v>1114</v>
      </c>
      <c r="AD38" t="s">
        <v>1115</v>
      </c>
      <c r="AE38" t="s">
        <v>1116</v>
      </c>
      <c r="AF38" t="s">
        <v>533</v>
      </c>
      <c r="AG38" t="s">
        <v>1117</v>
      </c>
      <c r="AH38" t="s">
        <v>1118</v>
      </c>
      <c r="AI38" t="s">
        <v>1050</v>
      </c>
      <c r="AJ38" t="s">
        <v>1119</v>
      </c>
      <c r="AK38" t="s">
        <v>1120</v>
      </c>
      <c r="AL38" t="s">
        <v>1121</v>
      </c>
      <c r="AM38" t="s">
        <v>533</v>
      </c>
      <c r="AN38" t="s">
        <v>1117</v>
      </c>
      <c r="AO38" t="s">
        <v>1118</v>
      </c>
      <c r="AP38" t="s">
        <v>1050</v>
      </c>
      <c r="AQ38" t="s">
        <v>1122</v>
      </c>
      <c r="AR38" t="s">
        <v>556</v>
      </c>
      <c r="AY38" t="s">
        <v>556</v>
      </c>
      <c r="BF38" t="s">
        <v>556</v>
      </c>
      <c r="BM38" t="s">
        <v>556</v>
      </c>
      <c r="BT38" t="s">
        <v>556</v>
      </c>
    </row>
    <row r="39" spans="1:72" x14ac:dyDescent="0.3">
      <c r="A39" t="s">
        <v>1123</v>
      </c>
      <c r="B39" t="s">
        <v>1124</v>
      </c>
      <c r="C39" t="s">
        <v>1037</v>
      </c>
      <c r="D39" t="s">
        <v>530</v>
      </c>
      <c r="E39" t="s">
        <v>531</v>
      </c>
      <c r="F39" t="s">
        <v>1124</v>
      </c>
      <c r="G39" t="s">
        <v>1039</v>
      </c>
      <c r="H39" t="s">
        <v>1125</v>
      </c>
      <c r="I39" t="s">
        <v>1126</v>
      </c>
      <c r="J39" t="s">
        <v>1127</v>
      </c>
      <c r="K39" t="s">
        <v>1128</v>
      </c>
      <c r="M39" t="s">
        <v>1129</v>
      </c>
      <c r="N39" t="s">
        <v>848</v>
      </c>
      <c r="O39" t="s">
        <v>541</v>
      </c>
      <c r="P39" t="s">
        <v>583</v>
      </c>
      <c r="Q39" t="s">
        <v>544</v>
      </c>
      <c r="R39" t="s">
        <v>583</v>
      </c>
      <c r="S39" t="s">
        <v>544</v>
      </c>
      <c r="T39" t="s">
        <v>545</v>
      </c>
      <c r="U39" t="s">
        <v>544</v>
      </c>
      <c r="V39" t="s">
        <v>583</v>
      </c>
      <c r="W39" t="s">
        <v>1130</v>
      </c>
      <c r="X39" t="s">
        <v>1127</v>
      </c>
      <c r="Y39" t="s">
        <v>1039</v>
      </c>
      <c r="Z39" t="s">
        <v>1126</v>
      </c>
      <c r="AA39" t="s">
        <v>1131</v>
      </c>
      <c r="AB39" t="s">
        <v>1124</v>
      </c>
      <c r="AC39" t="s">
        <v>1132</v>
      </c>
      <c r="AD39" t="s">
        <v>556</v>
      </c>
      <c r="AK39" t="s">
        <v>556</v>
      </c>
      <c r="AR39" t="s">
        <v>556</v>
      </c>
      <c r="AY39" t="s">
        <v>556</v>
      </c>
      <c r="BF39" t="s">
        <v>556</v>
      </c>
      <c r="BM39" t="s">
        <v>556</v>
      </c>
      <c r="BT39" t="s">
        <v>556</v>
      </c>
    </row>
    <row r="40" spans="1:72" x14ac:dyDescent="0.3">
      <c r="A40" t="s">
        <v>1133</v>
      </c>
      <c r="B40" t="s">
        <v>1134</v>
      </c>
      <c r="C40" t="s">
        <v>1037</v>
      </c>
      <c r="D40" t="s">
        <v>559</v>
      </c>
      <c r="E40" t="s">
        <v>531</v>
      </c>
      <c r="F40" t="s">
        <v>1135</v>
      </c>
      <c r="G40" t="s">
        <v>533</v>
      </c>
      <c r="H40" t="s">
        <v>1136</v>
      </c>
      <c r="I40" t="s">
        <v>1137</v>
      </c>
      <c r="J40" t="s">
        <v>1138</v>
      </c>
      <c r="K40" t="s">
        <v>1139</v>
      </c>
      <c r="L40" t="s">
        <v>1140</v>
      </c>
      <c r="M40" t="s">
        <v>1141</v>
      </c>
      <c r="N40" t="s">
        <v>568</v>
      </c>
      <c r="O40" t="s">
        <v>541</v>
      </c>
      <c r="P40" t="s">
        <v>543</v>
      </c>
      <c r="Q40" t="s">
        <v>544</v>
      </c>
      <c r="R40" t="s">
        <v>543</v>
      </c>
      <c r="S40" t="s">
        <v>544</v>
      </c>
      <c r="T40" t="s">
        <v>545</v>
      </c>
      <c r="U40" t="s">
        <v>544</v>
      </c>
      <c r="V40" t="s">
        <v>543</v>
      </c>
      <c r="W40" t="s">
        <v>1142</v>
      </c>
      <c r="X40" t="s">
        <v>1143</v>
      </c>
      <c r="Y40" t="s">
        <v>533</v>
      </c>
      <c r="Z40" t="s">
        <v>1144</v>
      </c>
      <c r="AA40" t="s">
        <v>1145</v>
      </c>
      <c r="AB40" t="s">
        <v>1135</v>
      </c>
      <c r="AC40" t="s">
        <v>1146</v>
      </c>
      <c r="AD40" t="s">
        <v>1147</v>
      </c>
      <c r="AE40" t="s">
        <v>1148</v>
      </c>
      <c r="AF40" t="s">
        <v>533</v>
      </c>
      <c r="AG40" t="s">
        <v>1149</v>
      </c>
      <c r="AH40" t="s">
        <v>1145</v>
      </c>
      <c r="AI40" t="s">
        <v>1135</v>
      </c>
      <c r="AJ40" t="s">
        <v>1150</v>
      </c>
    </row>
    <row r="41" spans="1:72" x14ac:dyDescent="0.3">
      <c r="A41" t="s">
        <v>1151</v>
      </c>
      <c r="B41" t="s">
        <v>1152</v>
      </c>
      <c r="C41" t="s">
        <v>1153</v>
      </c>
      <c r="D41" t="s">
        <v>530</v>
      </c>
      <c r="E41" t="s">
        <v>531</v>
      </c>
      <c r="F41" t="s">
        <v>1154</v>
      </c>
      <c r="G41" t="s">
        <v>533</v>
      </c>
      <c r="H41" t="s">
        <v>1155</v>
      </c>
      <c r="I41" t="s">
        <v>1156</v>
      </c>
      <c r="J41" t="s">
        <v>1157</v>
      </c>
      <c r="K41" t="s">
        <v>1158</v>
      </c>
      <c r="L41" t="s">
        <v>1159</v>
      </c>
      <c r="M41" t="s">
        <v>1160</v>
      </c>
      <c r="N41" t="s">
        <v>568</v>
      </c>
      <c r="O41" t="s">
        <v>544</v>
      </c>
      <c r="P41" t="s">
        <v>543</v>
      </c>
      <c r="Q41" t="s">
        <v>544</v>
      </c>
      <c r="R41" t="s">
        <v>543</v>
      </c>
      <c r="S41" t="s">
        <v>544</v>
      </c>
      <c r="T41" t="s">
        <v>543</v>
      </c>
      <c r="U41" t="s">
        <v>544</v>
      </c>
      <c r="V41" t="s">
        <v>543</v>
      </c>
      <c r="W41" t="s">
        <v>1161</v>
      </c>
      <c r="X41" t="s">
        <v>1162</v>
      </c>
      <c r="Y41" t="s">
        <v>533</v>
      </c>
      <c r="Z41" t="s">
        <v>1163</v>
      </c>
      <c r="AA41" t="s">
        <v>1131</v>
      </c>
      <c r="AB41" t="s">
        <v>1164</v>
      </c>
      <c r="AC41" t="s">
        <v>1165</v>
      </c>
      <c r="AD41" t="s">
        <v>1166</v>
      </c>
      <c r="AE41" t="s">
        <v>1167</v>
      </c>
      <c r="AF41" t="s">
        <v>533</v>
      </c>
      <c r="AG41" t="s">
        <v>1168</v>
      </c>
      <c r="AH41" t="s">
        <v>1131</v>
      </c>
      <c r="AI41" t="s">
        <v>1164</v>
      </c>
      <c r="AJ41" t="s">
        <v>1169</v>
      </c>
      <c r="AK41" t="s">
        <v>556</v>
      </c>
      <c r="AR41" t="s">
        <v>556</v>
      </c>
      <c r="AY41" t="s">
        <v>556</v>
      </c>
      <c r="BF41" t="s">
        <v>556</v>
      </c>
      <c r="BM41" t="s">
        <v>556</v>
      </c>
      <c r="BT41" t="s">
        <v>556</v>
      </c>
    </row>
    <row r="42" spans="1:72" x14ac:dyDescent="0.3">
      <c r="A42" t="s">
        <v>1170</v>
      </c>
      <c r="B42" t="s">
        <v>1171</v>
      </c>
      <c r="C42" t="s">
        <v>1153</v>
      </c>
      <c r="D42" t="s">
        <v>559</v>
      </c>
      <c r="E42" t="s">
        <v>531</v>
      </c>
      <c r="F42" t="s">
        <v>1172</v>
      </c>
      <c r="G42" t="s">
        <v>533</v>
      </c>
      <c r="H42" t="s">
        <v>1173</v>
      </c>
      <c r="I42" t="s">
        <v>4701</v>
      </c>
      <c r="J42" t="s">
        <v>1174</v>
      </c>
      <c r="K42" t="s">
        <v>934</v>
      </c>
      <c r="L42" t="s">
        <v>1175</v>
      </c>
      <c r="M42" t="s">
        <v>1176</v>
      </c>
      <c r="N42" t="s">
        <v>568</v>
      </c>
      <c r="O42" t="s">
        <v>541</v>
      </c>
      <c r="P42" t="s">
        <v>597</v>
      </c>
      <c r="Q42" t="s">
        <v>544</v>
      </c>
      <c r="R42" t="s">
        <v>545</v>
      </c>
      <c r="S42" t="s">
        <v>541</v>
      </c>
      <c r="T42" t="s">
        <v>583</v>
      </c>
      <c r="U42" t="s">
        <v>544</v>
      </c>
      <c r="V42" t="s">
        <v>545</v>
      </c>
      <c r="W42" t="s">
        <v>1177</v>
      </c>
      <c r="X42" t="s">
        <v>1178</v>
      </c>
      <c r="Y42" t="s">
        <v>533</v>
      </c>
      <c r="Z42" t="s">
        <v>1179</v>
      </c>
      <c r="AA42" t="s">
        <v>1180</v>
      </c>
      <c r="AB42" t="s">
        <v>1181</v>
      </c>
      <c r="AC42" t="s">
        <v>694</v>
      </c>
      <c r="AD42" t="s">
        <v>1182</v>
      </c>
      <c r="AE42" t="s">
        <v>1183</v>
      </c>
      <c r="AF42" t="s">
        <v>533</v>
      </c>
      <c r="AG42" t="s">
        <v>1184</v>
      </c>
      <c r="AH42" t="s">
        <v>1180</v>
      </c>
      <c r="AI42" t="s">
        <v>1181</v>
      </c>
      <c r="AJ42" t="s">
        <v>1185</v>
      </c>
    </row>
    <row r="43" spans="1:72" x14ac:dyDescent="0.3">
      <c r="A43" t="s">
        <v>1186</v>
      </c>
      <c r="B43" t="s">
        <v>1187</v>
      </c>
      <c r="C43" t="s">
        <v>1153</v>
      </c>
      <c r="D43" t="s">
        <v>559</v>
      </c>
      <c r="E43" t="s">
        <v>531</v>
      </c>
      <c r="F43" t="s">
        <v>1188</v>
      </c>
      <c r="G43" t="s">
        <v>561</v>
      </c>
      <c r="H43" t="s">
        <v>1189</v>
      </c>
      <c r="I43" t="s">
        <v>1190</v>
      </c>
      <c r="J43" t="s">
        <v>1191</v>
      </c>
      <c r="K43" t="s">
        <v>934</v>
      </c>
      <c r="L43" t="s">
        <v>1192</v>
      </c>
      <c r="M43" t="s">
        <v>1193</v>
      </c>
      <c r="N43" t="s">
        <v>568</v>
      </c>
      <c r="O43" t="s">
        <v>541</v>
      </c>
      <c r="P43" t="s">
        <v>597</v>
      </c>
      <c r="Q43" t="s">
        <v>541</v>
      </c>
      <c r="R43" t="s">
        <v>543</v>
      </c>
      <c r="S43" t="s">
        <v>541</v>
      </c>
      <c r="T43" t="s">
        <v>543</v>
      </c>
      <c r="U43" t="s">
        <v>544</v>
      </c>
      <c r="V43" t="s">
        <v>545</v>
      </c>
      <c r="W43" t="s">
        <v>1194</v>
      </c>
      <c r="X43" t="s">
        <v>1191</v>
      </c>
      <c r="Y43" t="s">
        <v>561</v>
      </c>
      <c r="Z43" t="s">
        <v>1195</v>
      </c>
      <c r="AA43" t="s">
        <v>1196</v>
      </c>
      <c r="AB43" t="s">
        <v>1164</v>
      </c>
      <c r="AC43" t="s">
        <v>1197</v>
      </c>
    </row>
    <row r="44" spans="1:72" x14ac:dyDescent="0.3">
      <c r="A44" t="s">
        <v>1198</v>
      </c>
      <c r="B44" t="s">
        <v>1199</v>
      </c>
      <c r="C44" t="s">
        <v>1153</v>
      </c>
      <c r="D44" t="s">
        <v>530</v>
      </c>
      <c r="E44" t="s">
        <v>531</v>
      </c>
      <c r="F44" t="s">
        <v>1154</v>
      </c>
      <c r="G44" t="s">
        <v>533</v>
      </c>
      <c r="H44" t="s">
        <v>1200</v>
      </c>
      <c r="I44" t="s">
        <v>1201</v>
      </c>
      <c r="J44" t="s">
        <v>1202</v>
      </c>
      <c r="K44" t="s">
        <v>934</v>
      </c>
      <c r="L44" t="s">
        <v>1203</v>
      </c>
      <c r="M44" t="s">
        <v>1204</v>
      </c>
      <c r="N44" t="s">
        <v>568</v>
      </c>
      <c r="O44" t="s">
        <v>541</v>
      </c>
      <c r="P44" t="s">
        <v>543</v>
      </c>
      <c r="Q44" t="s">
        <v>541</v>
      </c>
      <c r="R44" t="s">
        <v>543</v>
      </c>
      <c r="S44" t="s">
        <v>544</v>
      </c>
      <c r="T44" t="s">
        <v>543</v>
      </c>
      <c r="U44" t="s">
        <v>541</v>
      </c>
      <c r="V44" t="s">
        <v>543</v>
      </c>
      <c r="W44" t="s">
        <v>1205</v>
      </c>
      <c r="X44" t="s">
        <v>1206</v>
      </c>
      <c r="Y44" t="s">
        <v>533</v>
      </c>
      <c r="Z44" t="s">
        <v>1207</v>
      </c>
      <c r="AA44" t="s">
        <v>1208</v>
      </c>
      <c r="AB44" t="s">
        <v>1209</v>
      </c>
      <c r="AC44" t="s">
        <v>1210</v>
      </c>
      <c r="AD44" t="s">
        <v>1211</v>
      </c>
      <c r="AE44" t="s">
        <v>1212</v>
      </c>
      <c r="AF44" t="s">
        <v>533</v>
      </c>
      <c r="AG44" t="s">
        <v>1213</v>
      </c>
      <c r="AH44" t="s">
        <v>1208</v>
      </c>
      <c r="AI44" t="s">
        <v>1209</v>
      </c>
      <c r="AJ44" t="s">
        <v>694</v>
      </c>
    </row>
    <row r="45" spans="1:72" x14ac:dyDescent="0.3">
      <c r="A45" t="s">
        <v>1214</v>
      </c>
      <c r="B45" t="s">
        <v>1215</v>
      </c>
      <c r="C45" t="s">
        <v>1153</v>
      </c>
      <c r="D45" t="s">
        <v>559</v>
      </c>
      <c r="E45" t="s">
        <v>531</v>
      </c>
      <c r="F45" t="s">
        <v>1188</v>
      </c>
      <c r="G45" t="s">
        <v>561</v>
      </c>
      <c r="H45" t="s">
        <v>1216</v>
      </c>
      <c r="I45" t="s">
        <v>1217</v>
      </c>
      <c r="J45" t="s">
        <v>1218</v>
      </c>
      <c r="K45" t="s">
        <v>934</v>
      </c>
      <c r="L45" t="s">
        <v>1192</v>
      </c>
      <c r="M45" t="s">
        <v>1219</v>
      </c>
      <c r="N45" t="s">
        <v>568</v>
      </c>
      <c r="O45" t="s">
        <v>541</v>
      </c>
      <c r="P45" t="s">
        <v>597</v>
      </c>
      <c r="Q45" t="s">
        <v>541</v>
      </c>
      <c r="R45" t="s">
        <v>543</v>
      </c>
      <c r="S45" t="s">
        <v>541</v>
      </c>
      <c r="T45" t="s">
        <v>543</v>
      </c>
      <c r="U45" t="s">
        <v>544</v>
      </c>
      <c r="V45" t="s">
        <v>545</v>
      </c>
      <c r="W45" t="s">
        <v>1220</v>
      </c>
      <c r="X45" t="s">
        <v>1218</v>
      </c>
      <c r="Y45" t="s">
        <v>561</v>
      </c>
      <c r="Z45" t="s">
        <v>1221</v>
      </c>
      <c r="AA45" t="s">
        <v>1208</v>
      </c>
      <c r="AB45" t="s">
        <v>1164</v>
      </c>
      <c r="AC45" t="s">
        <v>1197</v>
      </c>
    </row>
    <row r="46" spans="1:72" x14ac:dyDescent="0.3">
      <c r="A46" t="s">
        <v>1222</v>
      </c>
      <c r="B46" t="s">
        <v>1223</v>
      </c>
      <c r="C46" t="s">
        <v>1224</v>
      </c>
      <c r="D46" t="s">
        <v>530</v>
      </c>
      <c r="E46" t="s">
        <v>531</v>
      </c>
      <c r="F46" t="s">
        <v>1225</v>
      </c>
      <c r="G46" t="s">
        <v>533</v>
      </c>
      <c r="H46" t="s">
        <v>1226</v>
      </c>
      <c r="I46" t="s">
        <v>1227</v>
      </c>
      <c r="J46" t="s">
        <v>1228</v>
      </c>
      <c r="K46" t="s">
        <v>1229</v>
      </c>
      <c r="L46" t="s">
        <v>1230</v>
      </c>
      <c r="M46" t="s">
        <v>1230</v>
      </c>
      <c r="N46" t="s">
        <v>568</v>
      </c>
      <c r="O46" t="s">
        <v>541</v>
      </c>
      <c r="P46" t="s">
        <v>543</v>
      </c>
      <c r="Q46" t="s">
        <v>544</v>
      </c>
      <c r="R46" t="s">
        <v>545</v>
      </c>
      <c r="S46" t="s">
        <v>541</v>
      </c>
      <c r="T46" t="s">
        <v>543</v>
      </c>
      <c r="U46" t="s">
        <v>544</v>
      </c>
      <c r="V46" t="s">
        <v>545</v>
      </c>
      <c r="W46" t="s">
        <v>1231</v>
      </c>
      <c r="X46" t="s">
        <v>1232</v>
      </c>
      <c r="Y46" t="s">
        <v>1233</v>
      </c>
      <c r="Z46" t="s">
        <v>1234</v>
      </c>
      <c r="AA46" t="s">
        <v>1235</v>
      </c>
      <c r="AB46" t="s">
        <v>1236</v>
      </c>
      <c r="AC46" t="s">
        <v>1237</v>
      </c>
      <c r="AE46" t="s">
        <v>980</v>
      </c>
      <c r="AF46" t="s">
        <v>533</v>
      </c>
      <c r="AG46" t="s">
        <v>981</v>
      </c>
      <c r="AH46" t="s">
        <v>1238</v>
      </c>
      <c r="AI46" t="s">
        <v>868</v>
      </c>
      <c r="AJ46" t="s">
        <v>1230</v>
      </c>
    </row>
    <row r="47" spans="1:72" x14ac:dyDescent="0.3">
      <c r="A47" t="s">
        <v>1239</v>
      </c>
      <c r="B47" t="s">
        <v>1240</v>
      </c>
      <c r="C47" t="s">
        <v>1224</v>
      </c>
      <c r="D47" t="s">
        <v>559</v>
      </c>
      <c r="E47" t="s">
        <v>531</v>
      </c>
      <c r="F47" t="s">
        <v>1241</v>
      </c>
      <c r="G47" t="s">
        <v>533</v>
      </c>
      <c r="H47" t="s">
        <v>1242</v>
      </c>
      <c r="I47" t="s">
        <v>1243</v>
      </c>
      <c r="J47" t="s">
        <v>1244</v>
      </c>
      <c r="K47" t="s">
        <v>1245</v>
      </c>
      <c r="L47" t="s">
        <v>551</v>
      </c>
      <c r="M47" t="s">
        <v>1246</v>
      </c>
      <c r="N47" t="s">
        <v>568</v>
      </c>
      <c r="O47" t="s">
        <v>541</v>
      </c>
      <c r="P47" t="s">
        <v>543</v>
      </c>
      <c r="Q47" t="s">
        <v>544</v>
      </c>
      <c r="R47" t="s">
        <v>545</v>
      </c>
      <c r="S47" t="s">
        <v>541</v>
      </c>
      <c r="T47" t="s">
        <v>543</v>
      </c>
      <c r="U47" t="s">
        <v>544</v>
      </c>
      <c r="V47" t="s">
        <v>545</v>
      </c>
      <c r="W47" t="s">
        <v>1247</v>
      </c>
      <c r="X47" t="s">
        <v>1248</v>
      </c>
      <c r="Y47" t="s">
        <v>533</v>
      </c>
      <c r="Z47" t="s">
        <v>1249</v>
      </c>
      <c r="AA47" t="s">
        <v>1250</v>
      </c>
      <c r="AB47" t="s">
        <v>1251</v>
      </c>
      <c r="AC47" t="s">
        <v>1252</v>
      </c>
      <c r="AD47" t="s">
        <v>1253</v>
      </c>
      <c r="AE47" t="s">
        <v>1254</v>
      </c>
      <c r="AF47" t="s">
        <v>533</v>
      </c>
      <c r="AG47" t="s">
        <v>1255</v>
      </c>
      <c r="AH47" t="s">
        <v>1256</v>
      </c>
      <c r="AI47" t="s">
        <v>1251</v>
      </c>
      <c r="AJ47" t="s">
        <v>551</v>
      </c>
    </row>
    <row r="48" spans="1:72" x14ac:dyDescent="0.3">
      <c r="A48" t="s">
        <v>1257</v>
      </c>
      <c r="B48" t="s">
        <v>1258</v>
      </c>
      <c r="C48" t="s">
        <v>1259</v>
      </c>
      <c r="D48" t="s">
        <v>530</v>
      </c>
      <c r="E48" t="s">
        <v>531</v>
      </c>
      <c r="F48" t="s">
        <v>532</v>
      </c>
      <c r="G48" t="s">
        <v>533</v>
      </c>
      <c r="H48" t="s">
        <v>1260</v>
      </c>
      <c r="I48" t="s">
        <v>1261</v>
      </c>
      <c r="J48" t="s">
        <v>1262</v>
      </c>
      <c r="K48" t="s">
        <v>1263</v>
      </c>
      <c r="L48" t="s">
        <v>1264</v>
      </c>
      <c r="M48" t="s">
        <v>551</v>
      </c>
      <c r="N48" t="s">
        <v>540</v>
      </c>
      <c r="O48" t="s">
        <v>541</v>
      </c>
      <c r="P48" t="s">
        <v>542</v>
      </c>
      <c r="Q48" t="s">
        <v>541</v>
      </c>
      <c r="R48" t="s">
        <v>543</v>
      </c>
      <c r="S48" t="s">
        <v>544</v>
      </c>
      <c r="T48" t="s">
        <v>545</v>
      </c>
      <c r="U48" t="s">
        <v>544</v>
      </c>
      <c r="V48" t="s">
        <v>545</v>
      </c>
      <c r="W48" t="s">
        <v>1265</v>
      </c>
      <c r="X48" t="s">
        <v>1266</v>
      </c>
      <c r="Y48" t="s">
        <v>533</v>
      </c>
      <c r="Z48" t="s">
        <v>1267</v>
      </c>
      <c r="AA48" t="s">
        <v>549</v>
      </c>
      <c r="AB48" t="s">
        <v>550</v>
      </c>
      <c r="AC48" t="s">
        <v>551</v>
      </c>
      <c r="AD48" t="s">
        <v>1268</v>
      </c>
      <c r="AE48" t="s">
        <v>553</v>
      </c>
      <c r="AF48" t="s">
        <v>533</v>
      </c>
      <c r="AG48" t="s">
        <v>554</v>
      </c>
      <c r="AH48" t="s">
        <v>549</v>
      </c>
      <c r="AI48" t="s">
        <v>550</v>
      </c>
      <c r="AJ48" t="s">
        <v>555</v>
      </c>
      <c r="AK48" t="s">
        <v>556</v>
      </c>
      <c r="AR48" t="s">
        <v>556</v>
      </c>
      <c r="AY48" t="s">
        <v>556</v>
      </c>
      <c r="BF48" t="s">
        <v>556</v>
      </c>
      <c r="BM48" t="s">
        <v>556</v>
      </c>
      <c r="BT48" t="s">
        <v>556</v>
      </c>
    </row>
    <row r="49" spans="1:72" x14ac:dyDescent="0.3">
      <c r="A49" t="s">
        <v>1269</v>
      </c>
      <c r="B49" t="s">
        <v>4702</v>
      </c>
      <c r="C49" t="s">
        <v>1259</v>
      </c>
      <c r="D49" t="s">
        <v>559</v>
      </c>
      <c r="E49" t="s">
        <v>531</v>
      </c>
      <c r="F49" t="s">
        <v>1270</v>
      </c>
      <c r="G49" t="s">
        <v>533</v>
      </c>
      <c r="H49" t="s">
        <v>1271</v>
      </c>
      <c r="I49" t="s">
        <v>1272</v>
      </c>
      <c r="J49" t="s">
        <v>1273</v>
      </c>
      <c r="K49" t="s">
        <v>1274</v>
      </c>
      <c r="L49" t="s">
        <v>551</v>
      </c>
      <c r="M49" t="s">
        <v>1275</v>
      </c>
      <c r="N49" t="s">
        <v>540</v>
      </c>
      <c r="O49" t="s">
        <v>541</v>
      </c>
      <c r="P49" t="s">
        <v>597</v>
      </c>
      <c r="Q49" t="s">
        <v>541</v>
      </c>
      <c r="R49" t="s">
        <v>543</v>
      </c>
      <c r="S49" t="s">
        <v>544</v>
      </c>
      <c r="T49" t="s">
        <v>545</v>
      </c>
      <c r="U49" t="s">
        <v>544</v>
      </c>
      <c r="V49" t="s">
        <v>545</v>
      </c>
      <c r="W49" t="s">
        <v>1276</v>
      </c>
      <c r="X49" t="s">
        <v>1277</v>
      </c>
      <c r="Y49" t="s">
        <v>533</v>
      </c>
      <c r="Z49" t="s">
        <v>1278</v>
      </c>
      <c r="AA49" t="s">
        <v>1279</v>
      </c>
      <c r="AB49" t="s">
        <v>1270</v>
      </c>
      <c r="AC49" t="s">
        <v>1280</v>
      </c>
      <c r="AD49" t="s">
        <v>556</v>
      </c>
      <c r="AK49" t="s">
        <v>556</v>
      </c>
      <c r="AR49" t="s">
        <v>556</v>
      </c>
      <c r="AY49" t="s">
        <v>556</v>
      </c>
      <c r="BF49" t="s">
        <v>556</v>
      </c>
      <c r="BM49" t="s">
        <v>556</v>
      </c>
      <c r="BT49" t="s">
        <v>556</v>
      </c>
    </row>
    <row r="50" spans="1:72" x14ac:dyDescent="0.3">
      <c r="A50" t="s">
        <v>1281</v>
      </c>
      <c r="B50" t="s">
        <v>1282</v>
      </c>
      <c r="C50" t="s">
        <v>1259</v>
      </c>
      <c r="D50" t="s">
        <v>559</v>
      </c>
      <c r="E50" t="s">
        <v>531</v>
      </c>
      <c r="F50" t="s">
        <v>1283</v>
      </c>
      <c r="G50" t="s">
        <v>533</v>
      </c>
      <c r="H50" t="s">
        <v>4703</v>
      </c>
      <c r="I50" t="s">
        <v>4704</v>
      </c>
      <c r="J50" t="s">
        <v>4705</v>
      </c>
      <c r="K50" t="s">
        <v>4706</v>
      </c>
      <c r="L50" t="s">
        <v>4707</v>
      </c>
      <c r="M50" t="s">
        <v>4708</v>
      </c>
      <c r="N50" t="s">
        <v>568</v>
      </c>
      <c r="O50" t="s">
        <v>541</v>
      </c>
      <c r="P50" t="s">
        <v>542</v>
      </c>
      <c r="Q50" t="s">
        <v>541</v>
      </c>
      <c r="R50" t="s">
        <v>542</v>
      </c>
      <c r="S50" t="s">
        <v>544</v>
      </c>
      <c r="T50" t="s">
        <v>545</v>
      </c>
      <c r="U50" t="s">
        <v>544</v>
      </c>
      <c r="V50" t="s">
        <v>545</v>
      </c>
      <c r="W50" t="s">
        <v>1284</v>
      </c>
      <c r="X50" t="s">
        <v>4709</v>
      </c>
      <c r="Y50" t="s">
        <v>533</v>
      </c>
      <c r="Z50" t="s">
        <v>4710</v>
      </c>
      <c r="AA50" t="s">
        <v>1285</v>
      </c>
      <c r="AB50" t="s">
        <v>1283</v>
      </c>
      <c r="AC50" t="s">
        <v>1286</v>
      </c>
      <c r="AD50" t="s">
        <v>556</v>
      </c>
      <c r="AK50" t="s">
        <v>556</v>
      </c>
      <c r="AR50" t="s">
        <v>556</v>
      </c>
      <c r="AY50" t="s">
        <v>556</v>
      </c>
      <c r="BF50" t="s">
        <v>556</v>
      </c>
      <c r="BM50" t="s">
        <v>556</v>
      </c>
      <c r="BT50" t="s">
        <v>556</v>
      </c>
    </row>
    <row r="51" spans="1:72" x14ac:dyDescent="0.3">
      <c r="A51" t="s">
        <v>1287</v>
      </c>
      <c r="B51" t="s">
        <v>1288</v>
      </c>
      <c r="C51" t="s">
        <v>1259</v>
      </c>
      <c r="D51" t="s">
        <v>559</v>
      </c>
      <c r="E51" t="s">
        <v>531</v>
      </c>
      <c r="F51" t="s">
        <v>1289</v>
      </c>
      <c r="G51" t="s">
        <v>533</v>
      </c>
      <c r="H51" t="s">
        <v>1290</v>
      </c>
      <c r="I51" t="s">
        <v>1291</v>
      </c>
      <c r="J51" t="s">
        <v>1292</v>
      </c>
      <c r="K51" t="s">
        <v>1293</v>
      </c>
      <c r="L51" t="s">
        <v>1294</v>
      </c>
      <c r="M51" t="s">
        <v>4711</v>
      </c>
      <c r="N51" t="s">
        <v>568</v>
      </c>
      <c r="O51" t="s">
        <v>541</v>
      </c>
      <c r="P51" t="s">
        <v>597</v>
      </c>
      <c r="Q51" t="s">
        <v>541</v>
      </c>
      <c r="R51" t="s">
        <v>543</v>
      </c>
      <c r="S51" t="s">
        <v>544</v>
      </c>
      <c r="T51" t="s">
        <v>545</v>
      </c>
      <c r="U51" t="s">
        <v>541</v>
      </c>
      <c r="V51" t="s">
        <v>543</v>
      </c>
      <c r="W51" t="s">
        <v>1295</v>
      </c>
      <c r="X51" t="s">
        <v>1296</v>
      </c>
      <c r="Y51" t="s">
        <v>533</v>
      </c>
      <c r="Z51" t="s">
        <v>1297</v>
      </c>
      <c r="AA51" t="s">
        <v>1298</v>
      </c>
      <c r="AB51" t="s">
        <v>1289</v>
      </c>
      <c r="AC51" t="s">
        <v>1294</v>
      </c>
    </row>
    <row r="52" spans="1:72" x14ac:dyDescent="0.3">
      <c r="A52" t="s">
        <v>1299</v>
      </c>
      <c r="B52" t="s">
        <v>1300</v>
      </c>
      <c r="C52" t="s">
        <v>1259</v>
      </c>
      <c r="D52" t="s">
        <v>530</v>
      </c>
      <c r="E52" t="s">
        <v>531</v>
      </c>
      <c r="F52" t="s">
        <v>1301</v>
      </c>
      <c r="G52" t="s">
        <v>533</v>
      </c>
      <c r="H52" t="s">
        <v>1302</v>
      </c>
      <c r="I52" t="s">
        <v>1303</v>
      </c>
      <c r="J52" t="s">
        <v>1304</v>
      </c>
      <c r="K52" t="s">
        <v>1305</v>
      </c>
      <c r="L52" t="s">
        <v>1306</v>
      </c>
      <c r="M52" t="s">
        <v>551</v>
      </c>
      <c r="N52" t="s">
        <v>540</v>
      </c>
      <c r="O52" t="s">
        <v>541</v>
      </c>
      <c r="P52" t="s">
        <v>543</v>
      </c>
      <c r="Q52" t="s">
        <v>541</v>
      </c>
      <c r="R52" t="s">
        <v>543</v>
      </c>
      <c r="S52" t="s">
        <v>544</v>
      </c>
      <c r="T52" t="s">
        <v>545</v>
      </c>
      <c r="U52" t="s">
        <v>544</v>
      </c>
      <c r="V52" t="s">
        <v>545</v>
      </c>
      <c r="W52" t="s">
        <v>1307</v>
      </c>
      <c r="X52" t="s">
        <v>1308</v>
      </c>
      <c r="Y52" t="s">
        <v>533</v>
      </c>
      <c r="Z52" t="s">
        <v>1309</v>
      </c>
      <c r="AA52" t="s">
        <v>1279</v>
      </c>
      <c r="AB52" t="s">
        <v>1310</v>
      </c>
      <c r="AC52" t="s">
        <v>1311</v>
      </c>
      <c r="AD52" t="s">
        <v>1312</v>
      </c>
      <c r="AE52" t="s">
        <v>1313</v>
      </c>
      <c r="AF52" t="s">
        <v>533</v>
      </c>
      <c r="AG52" t="s">
        <v>1314</v>
      </c>
      <c r="AH52" t="s">
        <v>1279</v>
      </c>
      <c r="AI52" t="s">
        <v>1310</v>
      </c>
      <c r="AJ52" t="s">
        <v>1315</v>
      </c>
      <c r="AK52" t="s">
        <v>1316</v>
      </c>
      <c r="AL52" t="s">
        <v>1317</v>
      </c>
      <c r="AM52" t="s">
        <v>533</v>
      </c>
      <c r="AN52" t="s">
        <v>1318</v>
      </c>
      <c r="AO52" t="s">
        <v>1319</v>
      </c>
      <c r="AP52" t="s">
        <v>1320</v>
      </c>
      <c r="AQ52" t="s">
        <v>1321</v>
      </c>
      <c r="AR52" t="s">
        <v>556</v>
      </c>
      <c r="AY52" t="s">
        <v>556</v>
      </c>
      <c r="BF52" t="s">
        <v>556</v>
      </c>
      <c r="BM52" t="s">
        <v>556</v>
      </c>
      <c r="BT52" t="s">
        <v>556</v>
      </c>
    </row>
    <row r="53" spans="1:72" x14ac:dyDescent="0.3">
      <c r="A53" t="s">
        <v>1322</v>
      </c>
      <c r="B53" t="s">
        <v>1323</v>
      </c>
      <c r="C53" t="s">
        <v>1259</v>
      </c>
      <c r="D53" t="s">
        <v>559</v>
      </c>
      <c r="E53" t="s">
        <v>531</v>
      </c>
      <c r="F53" t="s">
        <v>1324</v>
      </c>
      <c r="G53" t="s">
        <v>533</v>
      </c>
      <c r="H53" t="s">
        <v>1325</v>
      </c>
      <c r="I53" t="s">
        <v>1326</v>
      </c>
      <c r="J53" t="s">
        <v>1327</v>
      </c>
      <c r="K53" t="s">
        <v>1328</v>
      </c>
      <c r="L53" t="s">
        <v>1329</v>
      </c>
      <c r="M53" t="s">
        <v>551</v>
      </c>
      <c r="N53" t="s">
        <v>848</v>
      </c>
      <c r="O53" t="s">
        <v>541</v>
      </c>
      <c r="P53" t="s">
        <v>543</v>
      </c>
      <c r="Q53" t="s">
        <v>541</v>
      </c>
      <c r="R53" t="s">
        <v>543</v>
      </c>
      <c r="S53" t="s">
        <v>544</v>
      </c>
      <c r="T53" t="s">
        <v>545</v>
      </c>
      <c r="U53" t="s">
        <v>544</v>
      </c>
      <c r="V53" t="s">
        <v>545</v>
      </c>
      <c r="W53" t="s">
        <v>1330</v>
      </c>
      <c r="X53" t="s">
        <v>1331</v>
      </c>
      <c r="Y53" t="s">
        <v>533</v>
      </c>
      <c r="Z53" t="s">
        <v>1332</v>
      </c>
      <c r="AA53" t="s">
        <v>1279</v>
      </c>
      <c r="AB53" t="s">
        <v>1333</v>
      </c>
      <c r="AC53" t="s">
        <v>1334</v>
      </c>
      <c r="AD53" t="s">
        <v>1335</v>
      </c>
      <c r="AE53" t="s">
        <v>1336</v>
      </c>
      <c r="AF53" t="s">
        <v>533</v>
      </c>
      <c r="AG53" t="s">
        <v>1337</v>
      </c>
      <c r="AH53" t="s">
        <v>1279</v>
      </c>
      <c r="AI53" t="s">
        <v>1338</v>
      </c>
      <c r="AJ53" t="s">
        <v>1339</v>
      </c>
      <c r="AK53" t="s">
        <v>556</v>
      </c>
      <c r="AR53" t="s">
        <v>556</v>
      </c>
      <c r="AY53" t="s">
        <v>556</v>
      </c>
      <c r="BF53" t="s">
        <v>556</v>
      </c>
      <c r="BM53" t="s">
        <v>556</v>
      </c>
      <c r="BT53" t="s">
        <v>556</v>
      </c>
    </row>
    <row r="54" spans="1:72" x14ac:dyDescent="0.3">
      <c r="A54" t="s">
        <v>1340</v>
      </c>
      <c r="B54" t="s">
        <v>1341</v>
      </c>
      <c r="C54" t="s">
        <v>1259</v>
      </c>
      <c r="D54" t="s">
        <v>559</v>
      </c>
      <c r="E54" t="s">
        <v>531</v>
      </c>
      <c r="F54" t="s">
        <v>1342</v>
      </c>
      <c r="G54" t="s">
        <v>533</v>
      </c>
      <c r="H54" t="s">
        <v>1343</v>
      </c>
      <c r="I54" t="s">
        <v>1344</v>
      </c>
      <c r="J54" t="s">
        <v>1345</v>
      </c>
      <c r="K54" t="s">
        <v>1346</v>
      </c>
      <c r="L54" t="s">
        <v>1347</v>
      </c>
      <c r="M54" t="s">
        <v>1348</v>
      </c>
      <c r="N54" t="s">
        <v>568</v>
      </c>
      <c r="O54" t="s">
        <v>541</v>
      </c>
      <c r="P54" t="s">
        <v>597</v>
      </c>
      <c r="Q54" t="s">
        <v>541</v>
      </c>
      <c r="R54" t="s">
        <v>543</v>
      </c>
      <c r="S54" t="s">
        <v>544</v>
      </c>
      <c r="T54" t="s">
        <v>545</v>
      </c>
      <c r="U54" t="s">
        <v>544</v>
      </c>
      <c r="V54" t="s">
        <v>545</v>
      </c>
      <c r="W54" t="s">
        <v>1349</v>
      </c>
      <c r="X54" t="s">
        <v>1350</v>
      </c>
      <c r="Y54" t="s">
        <v>533</v>
      </c>
      <c r="Z54" t="s">
        <v>1351</v>
      </c>
      <c r="AA54" t="s">
        <v>1352</v>
      </c>
      <c r="AB54" t="s">
        <v>1342</v>
      </c>
      <c r="AC54" t="s">
        <v>1353</v>
      </c>
    </row>
    <row r="55" spans="1:72" x14ac:dyDescent="0.3">
      <c r="A55" t="s">
        <v>1354</v>
      </c>
      <c r="B55" t="s">
        <v>1355</v>
      </c>
      <c r="C55" t="s">
        <v>1259</v>
      </c>
      <c r="D55" t="s">
        <v>530</v>
      </c>
      <c r="E55" t="s">
        <v>531</v>
      </c>
      <c r="F55" t="s">
        <v>1356</v>
      </c>
      <c r="G55" t="s">
        <v>533</v>
      </c>
      <c r="H55" t="s">
        <v>1357</v>
      </c>
      <c r="I55" t="s">
        <v>1358</v>
      </c>
      <c r="J55" t="s">
        <v>1359</v>
      </c>
      <c r="K55" t="s">
        <v>1360</v>
      </c>
      <c r="L55" t="s">
        <v>1361</v>
      </c>
      <c r="M55" t="s">
        <v>694</v>
      </c>
      <c r="N55" t="s">
        <v>568</v>
      </c>
      <c r="O55" t="s">
        <v>541</v>
      </c>
      <c r="P55" t="s">
        <v>597</v>
      </c>
      <c r="Q55" t="s">
        <v>541</v>
      </c>
      <c r="R55" t="s">
        <v>543</v>
      </c>
      <c r="S55" t="s">
        <v>544</v>
      </c>
      <c r="T55" t="s">
        <v>545</v>
      </c>
      <c r="U55" t="s">
        <v>544</v>
      </c>
      <c r="V55" t="s">
        <v>545</v>
      </c>
      <c r="W55" t="s">
        <v>1362</v>
      </c>
      <c r="X55" t="s">
        <v>1363</v>
      </c>
      <c r="Y55" t="s">
        <v>533</v>
      </c>
      <c r="Z55" t="s">
        <v>1364</v>
      </c>
      <c r="AA55" t="s">
        <v>1365</v>
      </c>
      <c r="AB55" t="s">
        <v>1025</v>
      </c>
      <c r="AC55" t="s">
        <v>1366</v>
      </c>
      <c r="AD55" t="s">
        <v>1367</v>
      </c>
      <c r="AE55" t="s">
        <v>1368</v>
      </c>
      <c r="AF55" t="s">
        <v>1233</v>
      </c>
      <c r="AG55" t="s">
        <v>1369</v>
      </c>
      <c r="AH55" t="s">
        <v>1370</v>
      </c>
      <c r="AI55" t="s">
        <v>1025</v>
      </c>
      <c r="AJ55" t="s">
        <v>1371</v>
      </c>
      <c r="AK55" t="s">
        <v>556</v>
      </c>
      <c r="AR55" t="s">
        <v>556</v>
      </c>
      <c r="AY55" t="s">
        <v>556</v>
      </c>
      <c r="BF55" t="s">
        <v>556</v>
      </c>
      <c r="BM55" t="s">
        <v>556</v>
      </c>
      <c r="BT55" t="s">
        <v>556</v>
      </c>
    </row>
    <row r="56" spans="1:72" x14ac:dyDescent="0.3">
      <c r="A56" t="s">
        <v>1372</v>
      </c>
      <c r="B56" t="s">
        <v>1373</v>
      </c>
      <c r="C56" t="s">
        <v>1259</v>
      </c>
      <c r="D56" t="s">
        <v>559</v>
      </c>
      <c r="E56" t="s">
        <v>531</v>
      </c>
      <c r="F56" t="s">
        <v>1025</v>
      </c>
      <c r="G56" t="s">
        <v>533</v>
      </c>
      <c r="H56" t="s">
        <v>1374</v>
      </c>
      <c r="I56" t="s">
        <v>1375</v>
      </c>
      <c r="J56" t="s">
        <v>1376</v>
      </c>
      <c r="K56" t="s">
        <v>1377</v>
      </c>
      <c r="L56" t="s">
        <v>1378</v>
      </c>
      <c r="M56" t="s">
        <v>1379</v>
      </c>
      <c r="N56" t="s">
        <v>568</v>
      </c>
      <c r="O56" t="s">
        <v>541</v>
      </c>
      <c r="P56" t="s">
        <v>542</v>
      </c>
      <c r="Q56" t="s">
        <v>541</v>
      </c>
      <c r="R56" t="s">
        <v>542</v>
      </c>
      <c r="S56" t="s">
        <v>544</v>
      </c>
      <c r="T56" t="s">
        <v>545</v>
      </c>
      <c r="U56" t="s">
        <v>544</v>
      </c>
      <c r="V56" t="s">
        <v>545</v>
      </c>
      <c r="W56" t="s">
        <v>1380</v>
      </c>
      <c r="X56" t="s">
        <v>1381</v>
      </c>
      <c r="Y56" t="s">
        <v>533</v>
      </c>
      <c r="Z56" t="s">
        <v>1382</v>
      </c>
      <c r="AA56" t="s">
        <v>1383</v>
      </c>
      <c r="AB56" t="s">
        <v>1025</v>
      </c>
      <c r="AC56" t="s">
        <v>1384</v>
      </c>
      <c r="AD56" t="s">
        <v>556</v>
      </c>
      <c r="AK56" t="s">
        <v>556</v>
      </c>
      <c r="AR56" t="s">
        <v>556</v>
      </c>
      <c r="AY56" t="s">
        <v>556</v>
      </c>
      <c r="BF56" t="s">
        <v>556</v>
      </c>
      <c r="BM56" t="s">
        <v>556</v>
      </c>
      <c r="BT56" t="s">
        <v>556</v>
      </c>
    </row>
    <row r="57" spans="1:72" x14ac:dyDescent="0.3">
      <c r="A57" t="s">
        <v>1385</v>
      </c>
      <c r="B57" t="s">
        <v>1386</v>
      </c>
      <c r="C57" t="s">
        <v>1259</v>
      </c>
      <c r="D57" t="s">
        <v>559</v>
      </c>
      <c r="E57" t="s">
        <v>531</v>
      </c>
      <c r="F57" t="s">
        <v>1387</v>
      </c>
      <c r="G57" t="s">
        <v>533</v>
      </c>
      <c r="H57" t="s">
        <v>1388</v>
      </c>
      <c r="I57" t="s">
        <v>1389</v>
      </c>
      <c r="J57" t="s">
        <v>1390</v>
      </c>
      <c r="K57" t="s">
        <v>1391</v>
      </c>
      <c r="L57" t="s">
        <v>1392</v>
      </c>
      <c r="M57" t="s">
        <v>1393</v>
      </c>
      <c r="N57" t="s">
        <v>568</v>
      </c>
      <c r="O57" t="s">
        <v>541</v>
      </c>
      <c r="P57" t="s">
        <v>597</v>
      </c>
      <c r="Q57" t="s">
        <v>541</v>
      </c>
      <c r="R57" t="s">
        <v>543</v>
      </c>
      <c r="S57" t="s">
        <v>544</v>
      </c>
      <c r="T57" t="s">
        <v>545</v>
      </c>
      <c r="U57" t="s">
        <v>544</v>
      </c>
      <c r="V57" t="s">
        <v>545</v>
      </c>
      <c r="W57" t="s">
        <v>1394</v>
      </c>
      <c r="X57" t="s">
        <v>1395</v>
      </c>
      <c r="Y57" t="s">
        <v>533</v>
      </c>
      <c r="Z57" t="s">
        <v>1396</v>
      </c>
      <c r="AA57" t="s">
        <v>1397</v>
      </c>
      <c r="AB57" t="s">
        <v>1025</v>
      </c>
      <c r="AC57" t="s">
        <v>1398</v>
      </c>
      <c r="AK57" t="s">
        <v>556</v>
      </c>
      <c r="AR57" t="s">
        <v>556</v>
      </c>
      <c r="AY57" t="s">
        <v>556</v>
      </c>
      <c r="BF57" t="s">
        <v>556</v>
      </c>
      <c r="BM57" t="s">
        <v>556</v>
      </c>
      <c r="BT57" t="s">
        <v>556</v>
      </c>
    </row>
    <row r="58" spans="1:72" x14ac:dyDescent="0.3">
      <c r="A58" t="s">
        <v>1399</v>
      </c>
      <c r="B58" t="s">
        <v>1400</v>
      </c>
      <c r="C58" t="s">
        <v>1401</v>
      </c>
      <c r="D58" t="s">
        <v>530</v>
      </c>
      <c r="E58" t="s">
        <v>531</v>
      </c>
      <c r="F58" t="s">
        <v>1402</v>
      </c>
      <c r="G58" t="s">
        <v>533</v>
      </c>
      <c r="H58" t="s">
        <v>1403</v>
      </c>
      <c r="I58" t="s">
        <v>1404</v>
      </c>
      <c r="J58" t="s">
        <v>1405</v>
      </c>
      <c r="K58" t="s">
        <v>1406</v>
      </c>
      <c r="L58" t="s">
        <v>1407</v>
      </c>
      <c r="M58" t="s">
        <v>551</v>
      </c>
      <c r="N58" t="s">
        <v>568</v>
      </c>
      <c r="O58" t="s">
        <v>541</v>
      </c>
      <c r="P58" t="s">
        <v>543</v>
      </c>
      <c r="Q58" t="s">
        <v>541</v>
      </c>
      <c r="R58" t="s">
        <v>543</v>
      </c>
      <c r="S58" t="s">
        <v>544</v>
      </c>
      <c r="T58" t="s">
        <v>545</v>
      </c>
      <c r="U58" t="s">
        <v>544</v>
      </c>
      <c r="V58" t="s">
        <v>545</v>
      </c>
      <c r="W58" t="s">
        <v>1408</v>
      </c>
      <c r="X58" t="s">
        <v>1409</v>
      </c>
      <c r="Y58" t="s">
        <v>533</v>
      </c>
      <c r="Z58" t="s">
        <v>1410</v>
      </c>
      <c r="AA58" t="s">
        <v>1411</v>
      </c>
      <c r="AB58" t="s">
        <v>1412</v>
      </c>
      <c r="AC58" t="s">
        <v>1413</v>
      </c>
      <c r="AD58" t="s">
        <v>1414</v>
      </c>
      <c r="AE58" t="s">
        <v>1415</v>
      </c>
      <c r="AF58" t="s">
        <v>533</v>
      </c>
      <c r="AG58" t="s">
        <v>1416</v>
      </c>
      <c r="AH58" t="s">
        <v>1411</v>
      </c>
      <c r="AI58" t="s">
        <v>1412</v>
      </c>
      <c r="AJ58" t="s">
        <v>1413</v>
      </c>
      <c r="AK58" t="s">
        <v>556</v>
      </c>
      <c r="AR58" t="s">
        <v>556</v>
      </c>
      <c r="AY58" t="s">
        <v>556</v>
      </c>
      <c r="BF58" t="s">
        <v>556</v>
      </c>
      <c r="BM58" t="s">
        <v>556</v>
      </c>
      <c r="BT58" t="s">
        <v>556</v>
      </c>
    </row>
    <row r="59" spans="1:72" x14ac:dyDescent="0.3">
      <c r="A59" t="s">
        <v>1417</v>
      </c>
      <c r="B59" t="s">
        <v>1418</v>
      </c>
      <c r="C59" t="s">
        <v>1401</v>
      </c>
      <c r="D59" t="s">
        <v>559</v>
      </c>
      <c r="E59" t="s">
        <v>531</v>
      </c>
      <c r="F59" t="s">
        <v>1419</v>
      </c>
      <c r="G59" t="s">
        <v>533</v>
      </c>
      <c r="H59" t="s">
        <v>1420</v>
      </c>
      <c r="I59" t="s">
        <v>1421</v>
      </c>
      <c r="J59" t="s">
        <v>1422</v>
      </c>
      <c r="K59" t="s">
        <v>1423</v>
      </c>
      <c r="L59" t="s">
        <v>1424</v>
      </c>
      <c r="M59" t="s">
        <v>1425</v>
      </c>
      <c r="N59" t="s">
        <v>540</v>
      </c>
      <c r="O59" t="s">
        <v>541</v>
      </c>
      <c r="P59" t="s">
        <v>543</v>
      </c>
      <c r="Q59" t="s">
        <v>541</v>
      </c>
      <c r="R59" t="s">
        <v>543</v>
      </c>
      <c r="S59" t="s">
        <v>544</v>
      </c>
      <c r="T59" t="s">
        <v>545</v>
      </c>
      <c r="U59" t="s">
        <v>544</v>
      </c>
      <c r="V59" t="s">
        <v>545</v>
      </c>
      <c r="W59" t="s">
        <v>1426</v>
      </c>
      <c r="X59" t="s">
        <v>1427</v>
      </c>
      <c r="Y59" t="s">
        <v>533</v>
      </c>
      <c r="Z59" t="s">
        <v>1421</v>
      </c>
      <c r="AA59" t="s">
        <v>1428</v>
      </c>
      <c r="AB59" t="s">
        <v>1429</v>
      </c>
      <c r="AC59" t="s">
        <v>1430</v>
      </c>
    </row>
    <row r="60" spans="1:72" x14ac:dyDescent="0.3">
      <c r="A60" t="s">
        <v>1431</v>
      </c>
      <c r="B60" t="s">
        <v>1432</v>
      </c>
      <c r="C60" t="s">
        <v>1401</v>
      </c>
      <c r="D60" t="s">
        <v>530</v>
      </c>
      <c r="E60" t="s">
        <v>531</v>
      </c>
      <c r="F60" t="s">
        <v>1433</v>
      </c>
      <c r="G60" t="s">
        <v>533</v>
      </c>
      <c r="H60" t="s">
        <v>1434</v>
      </c>
      <c r="I60" t="s">
        <v>1435</v>
      </c>
      <c r="J60" t="s">
        <v>1436</v>
      </c>
      <c r="K60" t="s">
        <v>1406</v>
      </c>
      <c r="L60" t="s">
        <v>1437</v>
      </c>
      <c r="M60" t="s">
        <v>1438</v>
      </c>
      <c r="N60" t="s">
        <v>568</v>
      </c>
      <c r="O60" t="s">
        <v>541</v>
      </c>
      <c r="P60" t="s">
        <v>597</v>
      </c>
      <c r="Q60" t="s">
        <v>541</v>
      </c>
      <c r="R60" t="s">
        <v>543</v>
      </c>
      <c r="S60" t="s">
        <v>544</v>
      </c>
      <c r="T60" t="s">
        <v>545</v>
      </c>
      <c r="U60" t="s">
        <v>544</v>
      </c>
      <c r="V60" t="s">
        <v>545</v>
      </c>
      <c r="W60" t="s">
        <v>1439</v>
      </c>
      <c r="X60" t="s">
        <v>1440</v>
      </c>
      <c r="Y60" t="s">
        <v>533</v>
      </c>
      <c r="Z60" t="s">
        <v>1441</v>
      </c>
      <c r="AA60" t="s">
        <v>1442</v>
      </c>
      <c r="AB60" t="s">
        <v>1443</v>
      </c>
      <c r="AC60" t="s">
        <v>1413</v>
      </c>
      <c r="AD60" t="s">
        <v>1444</v>
      </c>
      <c r="AE60" t="s">
        <v>1445</v>
      </c>
      <c r="AF60" t="s">
        <v>533</v>
      </c>
      <c r="AG60" t="s">
        <v>1446</v>
      </c>
      <c r="AH60" t="s">
        <v>1442</v>
      </c>
      <c r="AI60" t="s">
        <v>1443</v>
      </c>
      <c r="AJ60" t="s">
        <v>1413</v>
      </c>
      <c r="AK60" t="s">
        <v>556</v>
      </c>
      <c r="AR60" t="s">
        <v>556</v>
      </c>
      <c r="AY60" t="s">
        <v>556</v>
      </c>
      <c r="BF60" t="s">
        <v>556</v>
      </c>
      <c r="BM60" t="s">
        <v>556</v>
      </c>
      <c r="BT60" t="s">
        <v>556</v>
      </c>
    </row>
    <row r="61" spans="1:72" x14ac:dyDescent="0.3">
      <c r="A61" t="s">
        <v>1447</v>
      </c>
      <c r="B61" t="s">
        <v>1448</v>
      </c>
      <c r="C61" t="s">
        <v>1401</v>
      </c>
      <c r="D61" t="s">
        <v>559</v>
      </c>
      <c r="E61" t="s">
        <v>531</v>
      </c>
      <c r="F61" t="s">
        <v>1449</v>
      </c>
      <c r="G61" t="s">
        <v>533</v>
      </c>
      <c r="H61" t="s">
        <v>1450</v>
      </c>
      <c r="I61" t="s">
        <v>1451</v>
      </c>
      <c r="J61" t="s">
        <v>1452</v>
      </c>
      <c r="K61" t="s">
        <v>1406</v>
      </c>
      <c r="L61" t="s">
        <v>1453</v>
      </c>
      <c r="M61" t="s">
        <v>1454</v>
      </c>
      <c r="N61" t="s">
        <v>568</v>
      </c>
      <c r="O61" t="s">
        <v>541</v>
      </c>
      <c r="P61" t="s">
        <v>597</v>
      </c>
      <c r="Q61" t="s">
        <v>541</v>
      </c>
      <c r="R61" t="s">
        <v>597</v>
      </c>
      <c r="S61" t="s">
        <v>544</v>
      </c>
      <c r="T61" t="s">
        <v>545</v>
      </c>
      <c r="U61" t="s">
        <v>544</v>
      </c>
      <c r="V61" t="s">
        <v>545</v>
      </c>
      <c r="W61" t="s">
        <v>1455</v>
      </c>
      <c r="X61" t="s">
        <v>1456</v>
      </c>
      <c r="Y61" t="s">
        <v>533</v>
      </c>
      <c r="Z61" t="s">
        <v>1457</v>
      </c>
      <c r="AA61" t="s">
        <v>1458</v>
      </c>
      <c r="AB61" t="s">
        <v>1459</v>
      </c>
      <c r="AC61" t="s">
        <v>1460</v>
      </c>
      <c r="AD61" t="s">
        <v>556</v>
      </c>
      <c r="AK61" t="s">
        <v>556</v>
      </c>
      <c r="AR61" t="s">
        <v>556</v>
      </c>
      <c r="AY61" t="s">
        <v>556</v>
      </c>
      <c r="BF61" t="s">
        <v>556</v>
      </c>
      <c r="BM61" t="s">
        <v>556</v>
      </c>
      <c r="BT61" t="s">
        <v>556</v>
      </c>
    </row>
    <row r="62" spans="1:72" x14ac:dyDescent="0.3">
      <c r="A62" t="s">
        <v>1461</v>
      </c>
      <c r="B62" t="s">
        <v>1462</v>
      </c>
      <c r="C62" t="s">
        <v>1401</v>
      </c>
      <c r="D62" t="s">
        <v>559</v>
      </c>
      <c r="E62" t="s">
        <v>531</v>
      </c>
      <c r="F62" t="s">
        <v>1463</v>
      </c>
      <c r="G62" t="s">
        <v>561</v>
      </c>
      <c r="H62" t="s">
        <v>1464</v>
      </c>
      <c r="I62" t="s">
        <v>1465</v>
      </c>
      <c r="J62" t="s">
        <v>1466</v>
      </c>
      <c r="K62" t="s">
        <v>1467</v>
      </c>
      <c r="L62" t="s">
        <v>1468</v>
      </c>
      <c r="M62" t="s">
        <v>1469</v>
      </c>
      <c r="N62" t="s">
        <v>568</v>
      </c>
      <c r="O62" t="s">
        <v>541</v>
      </c>
      <c r="P62" t="s">
        <v>597</v>
      </c>
      <c r="Q62" t="s">
        <v>541</v>
      </c>
      <c r="R62" t="s">
        <v>597</v>
      </c>
      <c r="S62" t="s">
        <v>544</v>
      </c>
      <c r="T62" t="s">
        <v>545</v>
      </c>
      <c r="U62" t="s">
        <v>544</v>
      </c>
      <c r="V62" t="s">
        <v>545</v>
      </c>
      <c r="W62" t="s">
        <v>1470</v>
      </c>
      <c r="X62" t="s">
        <v>1471</v>
      </c>
      <c r="Y62" t="s">
        <v>561</v>
      </c>
      <c r="Z62" t="s">
        <v>1472</v>
      </c>
      <c r="AA62" t="s">
        <v>1473</v>
      </c>
      <c r="AB62" t="s">
        <v>1333</v>
      </c>
      <c r="AC62" t="s">
        <v>1474</v>
      </c>
      <c r="AD62" t="s">
        <v>1475</v>
      </c>
      <c r="AE62" t="s">
        <v>1476</v>
      </c>
      <c r="AF62" t="s">
        <v>561</v>
      </c>
      <c r="AG62" t="s">
        <v>1477</v>
      </c>
      <c r="AH62" t="s">
        <v>1473</v>
      </c>
      <c r="AI62" t="s">
        <v>1478</v>
      </c>
      <c r="AJ62" t="s">
        <v>1479</v>
      </c>
      <c r="AK62" t="s">
        <v>556</v>
      </c>
      <c r="AR62" t="s">
        <v>556</v>
      </c>
      <c r="AY62" t="s">
        <v>556</v>
      </c>
      <c r="BF62" t="s">
        <v>556</v>
      </c>
      <c r="BM62" t="s">
        <v>556</v>
      </c>
      <c r="BT62" t="s">
        <v>556</v>
      </c>
    </row>
    <row r="63" spans="1:72" x14ac:dyDescent="0.3">
      <c r="A63" t="s">
        <v>1480</v>
      </c>
      <c r="B63" t="s">
        <v>1481</v>
      </c>
      <c r="C63" t="s">
        <v>1401</v>
      </c>
      <c r="D63" t="s">
        <v>530</v>
      </c>
      <c r="E63" t="s">
        <v>531</v>
      </c>
      <c r="F63" t="s">
        <v>1482</v>
      </c>
      <c r="G63" t="s">
        <v>533</v>
      </c>
      <c r="H63" t="s">
        <v>1483</v>
      </c>
      <c r="I63" t="s">
        <v>1484</v>
      </c>
      <c r="J63" t="s">
        <v>1485</v>
      </c>
      <c r="K63" t="s">
        <v>1486</v>
      </c>
      <c r="L63" t="s">
        <v>1487</v>
      </c>
      <c r="M63" t="s">
        <v>551</v>
      </c>
      <c r="N63" t="s">
        <v>540</v>
      </c>
      <c r="O63" t="s">
        <v>541</v>
      </c>
      <c r="P63" t="s">
        <v>542</v>
      </c>
      <c r="Q63" t="s">
        <v>541</v>
      </c>
      <c r="R63" t="s">
        <v>543</v>
      </c>
      <c r="S63" t="s">
        <v>544</v>
      </c>
      <c r="T63" t="s">
        <v>545</v>
      </c>
      <c r="U63" t="s">
        <v>544</v>
      </c>
      <c r="V63" t="s">
        <v>545</v>
      </c>
      <c r="W63" t="s">
        <v>1488</v>
      </c>
      <c r="X63" t="s">
        <v>1489</v>
      </c>
      <c r="Y63" t="s">
        <v>533</v>
      </c>
      <c r="Z63" t="s">
        <v>1490</v>
      </c>
      <c r="AA63" t="s">
        <v>549</v>
      </c>
      <c r="AB63" t="s">
        <v>550</v>
      </c>
      <c r="AC63" t="s">
        <v>1491</v>
      </c>
      <c r="AD63" t="s">
        <v>1492</v>
      </c>
      <c r="AE63" t="s">
        <v>1493</v>
      </c>
      <c r="AF63" t="s">
        <v>533</v>
      </c>
      <c r="AG63" t="s">
        <v>1494</v>
      </c>
      <c r="AH63" t="s">
        <v>549</v>
      </c>
      <c r="AI63" t="s">
        <v>550</v>
      </c>
      <c r="AJ63" t="s">
        <v>555</v>
      </c>
      <c r="AK63" t="s">
        <v>556</v>
      </c>
      <c r="AR63" t="s">
        <v>556</v>
      </c>
      <c r="AY63" t="s">
        <v>556</v>
      </c>
      <c r="BF63" t="s">
        <v>556</v>
      </c>
      <c r="BM63" t="s">
        <v>556</v>
      </c>
      <c r="BT63" t="s">
        <v>556</v>
      </c>
    </row>
    <row r="64" spans="1:72" x14ac:dyDescent="0.3">
      <c r="A64" t="s">
        <v>1495</v>
      </c>
      <c r="B64" t="s">
        <v>1496</v>
      </c>
      <c r="C64" t="s">
        <v>1497</v>
      </c>
      <c r="D64" t="s">
        <v>530</v>
      </c>
      <c r="E64" t="s">
        <v>531</v>
      </c>
      <c r="F64" t="s">
        <v>1498</v>
      </c>
      <c r="G64" t="s">
        <v>533</v>
      </c>
      <c r="H64" t="s">
        <v>1499</v>
      </c>
      <c r="I64" t="s">
        <v>1500</v>
      </c>
      <c r="J64" t="s">
        <v>1501</v>
      </c>
      <c r="K64" t="s">
        <v>1406</v>
      </c>
      <c r="L64" t="s">
        <v>1502</v>
      </c>
      <c r="M64" t="s">
        <v>551</v>
      </c>
      <c r="N64" t="s">
        <v>540</v>
      </c>
      <c r="O64" t="s">
        <v>541</v>
      </c>
      <c r="P64" t="s">
        <v>543</v>
      </c>
      <c r="Q64" t="s">
        <v>541</v>
      </c>
      <c r="R64" t="s">
        <v>583</v>
      </c>
      <c r="S64" t="s">
        <v>544</v>
      </c>
      <c r="T64" t="s">
        <v>545</v>
      </c>
      <c r="U64" t="s">
        <v>541</v>
      </c>
      <c r="V64" t="s">
        <v>583</v>
      </c>
      <c r="W64" t="s">
        <v>1503</v>
      </c>
      <c r="X64" t="s">
        <v>1504</v>
      </c>
      <c r="Y64" t="s">
        <v>533</v>
      </c>
      <c r="Z64" t="s">
        <v>1505</v>
      </c>
      <c r="AA64" t="s">
        <v>1506</v>
      </c>
      <c r="AB64" t="s">
        <v>1507</v>
      </c>
      <c r="AC64" t="s">
        <v>1508</v>
      </c>
      <c r="AD64" t="s">
        <v>1509</v>
      </c>
      <c r="AE64" t="s">
        <v>1510</v>
      </c>
      <c r="AF64" t="s">
        <v>533</v>
      </c>
      <c r="AG64" t="s">
        <v>1511</v>
      </c>
      <c r="AH64" t="s">
        <v>1506</v>
      </c>
      <c r="AI64" t="s">
        <v>1507</v>
      </c>
      <c r="AJ64" t="s">
        <v>1512</v>
      </c>
    </row>
    <row r="65" spans="1:72" x14ac:dyDescent="0.3">
      <c r="A65" t="s">
        <v>1513</v>
      </c>
      <c r="B65" t="s">
        <v>1514</v>
      </c>
      <c r="C65" t="s">
        <v>1497</v>
      </c>
      <c r="D65" t="s">
        <v>559</v>
      </c>
      <c r="E65" t="s">
        <v>531</v>
      </c>
      <c r="F65" t="s">
        <v>1515</v>
      </c>
      <c r="G65" t="s">
        <v>533</v>
      </c>
      <c r="H65" t="s">
        <v>1516</v>
      </c>
      <c r="I65" t="s">
        <v>1517</v>
      </c>
      <c r="J65" t="s">
        <v>1518</v>
      </c>
      <c r="K65" t="s">
        <v>1406</v>
      </c>
      <c r="L65" t="s">
        <v>1519</v>
      </c>
      <c r="M65" t="s">
        <v>1520</v>
      </c>
      <c r="N65" t="s">
        <v>568</v>
      </c>
      <c r="O65" t="s">
        <v>541</v>
      </c>
      <c r="P65" t="s">
        <v>543</v>
      </c>
      <c r="Q65" t="s">
        <v>541</v>
      </c>
      <c r="R65" t="s">
        <v>543</v>
      </c>
      <c r="S65" t="s">
        <v>544</v>
      </c>
      <c r="T65" t="s">
        <v>545</v>
      </c>
      <c r="U65" t="s">
        <v>541</v>
      </c>
      <c r="V65" t="s">
        <v>543</v>
      </c>
      <c r="W65" t="s">
        <v>1521</v>
      </c>
      <c r="X65" t="s">
        <v>1522</v>
      </c>
      <c r="Y65" t="s">
        <v>533</v>
      </c>
      <c r="Z65" t="s">
        <v>1523</v>
      </c>
      <c r="AA65" t="s">
        <v>1524</v>
      </c>
      <c r="AB65" t="s">
        <v>1525</v>
      </c>
      <c r="AC65" t="s">
        <v>1508</v>
      </c>
      <c r="AD65" t="s">
        <v>1526</v>
      </c>
      <c r="AE65" t="s">
        <v>1527</v>
      </c>
      <c r="AF65" t="s">
        <v>533</v>
      </c>
      <c r="AG65" t="s">
        <v>1528</v>
      </c>
      <c r="AH65" t="s">
        <v>1524</v>
      </c>
      <c r="AI65" t="s">
        <v>1525</v>
      </c>
      <c r="AJ65" t="s">
        <v>1508</v>
      </c>
    </row>
    <row r="66" spans="1:72" x14ac:dyDescent="0.3">
      <c r="A66" t="s">
        <v>1529</v>
      </c>
      <c r="B66" t="s">
        <v>1530</v>
      </c>
      <c r="C66" t="s">
        <v>1497</v>
      </c>
      <c r="D66" t="s">
        <v>530</v>
      </c>
      <c r="E66" t="s">
        <v>531</v>
      </c>
      <c r="F66" t="s">
        <v>1531</v>
      </c>
      <c r="G66" t="s">
        <v>533</v>
      </c>
      <c r="H66" t="s">
        <v>1532</v>
      </c>
      <c r="I66" t="s">
        <v>1533</v>
      </c>
      <c r="J66" t="s">
        <v>1534</v>
      </c>
      <c r="K66" t="s">
        <v>1406</v>
      </c>
      <c r="L66" t="s">
        <v>1535</v>
      </c>
      <c r="M66" t="s">
        <v>551</v>
      </c>
      <c r="N66" t="s">
        <v>568</v>
      </c>
      <c r="O66" t="s">
        <v>541</v>
      </c>
      <c r="P66" t="s">
        <v>543</v>
      </c>
      <c r="Q66" t="s">
        <v>541</v>
      </c>
      <c r="R66" t="s">
        <v>543</v>
      </c>
      <c r="S66" t="s">
        <v>544</v>
      </c>
      <c r="T66" t="s">
        <v>545</v>
      </c>
      <c r="U66" t="s">
        <v>541</v>
      </c>
      <c r="V66" t="s">
        <v>543</v>
      </c>
      <c r="W66" t="s">
        <v>1536</v>
      </c>
      <c r="X66" t="s">
        <v>1537</v>
      </c>
      <c r="Y66" t="s">
        <v>533</v>
      </c>
      <c r="Z66" t="s">
        <v>1538</v>
      </c>
      <c r="AA66" t="s">
        <v>1539</v>
      </c>
      <c r="AB66" t="s">
        <v>1540</v>
      </c>
      <c r="AC66" t="s">
        <v>1541</v>
      </c>
      <c r="AD66" t="s">
        <v>1542</v>
      </c>
      <c r="AE66" t="s">
        <v>1543</v>
      </c>
      <c r="AF66" t="s">
        <v>533</v>
      </c>
      <c r="AG66" t="s">
        <v>1544</v>
      </c>
      <c r="AH66" t="s">
        <v>1539</v>
      </c>
      <c r="AI66" t="s">
        <v>1540</v>
      </c>
      <c r="AJ66" t="s">
        <v>1545</v>
      </c>
      <c r="AK66" t="s">
        <v>556</v>
      </c>
      <c r="AR66" t="s">
        <v>556</v>
      </c>
      <c r="AY66" t="s">
        <v>556</v>
      </c>
      <c r="BF66" t="s">
        <v>556</v>
      </c>
      <c r="BM66" t="s">
        <v>556</v>
      </c>
      <c r="BT66" t="s">
        <v>556</v>
      </c>
    </row>
    <row r="67" spans="1:72" x14ac:dyDescent="0.3">
      <c r="A67" t="s">
        <v>1546</v>
      </c>
      <c r="B67" t="s">
        <v>1547</v>
      </c>
      <c r="C67" t="s">
        <v>1497</v>
      </c>
      <c r="D67" t="s">
        <v>530</v>
      </c>
      <c r="E67" t="s">
        <v>531</v>
      </c>
      <c r="F67" t="s">
        <v>1548</v>
      </c>
      <c r="G67" t="s">
        <v>533</v>
      </c>
      <c r="H67" t="s">
        <v>1532</v>
      </c>
      <c r="I67" t="s">
        <v>1549</v>
      </c>
      <c r="J67" t="s">
        <v>1550</v>
      </c>
      <c r="K67" t="s">
        <v>1406</v>
      </c>
      <c r="L67" t="s">
        <v>1551</v>
      </c>
      <c r="M67" t="s">
        <v>1552</v>
      </c>
      <c r="N67" t="s">
        <v>568</v>
      </c>
      <c r="O67" t="s">
        <v>541</v>
      </c>
      <c r="P67" t="s">
        <v>597</v>
      </c>
      <c r="Q67" t="s">
        <v>541</v>
      </c>
      <c r="R67" t="s">
        <v>597</v>
      </c>
      <c r="S67" t="s">
        <v>544</v>
      </c>
      <c r="T67" t="s">
        <v>545</v>
      </c>
      <c r="U67" t="s">
        <v>541</v>
      </c>
      <c r="V67" t="s">
        <v>597</v>
      </c>
      <c r="W67" t="s">
        <v>1553</v>
      </c>
      <c r="X67" t="s">
        <v>1554</v>
      </c>
      <c r="Y67" t="s">
        <v>533</v>
      </c>
      <c r="Z67" t="s">
        <v>1555</v>
      </c>
      <c r="AA67" t="s">
        <v>1539</v>
      </c>
      <c r="AB67" t="s">
        <v>1540</v>
      </c>
      <c r="AC67" t="s">
        <v>1556</v>
      </c>
      <c r="AD67" t="s">
        <v>1557</v>
      </c>
      <c r="AE67" t="s">
        <v>1558</v>
      </c>
      <c r="AF67" t="s">
        <v>533</v>
      </c>
      <c r="AG67" t="s">
        <v>1559</v>
      </c>
      <c r="AH67" t="s">
        <v>1539</v>
      </c>
      <c r="AI67" t="s">
        <v>1540</v>
      </c>
      <c r="AJ67" t="s">
        <v>1560</v>
      </c>
      <c r="AK67" t="s">
        <v>556</v>
      </c>
      <c r="AR67" t="s">
        <v>556</v>
      </c>
      <c r="AY67" t="s">
        <v>556</v>
      </c>
      <c r="BF67" t="s">
        <v>556</v>
      </c>
      <c r="BM67" t="s">
        <v>556</v>
      </c>
      <c r="BT67" t="s">
        <v>556</v>
      </c>
    </row>
    <row r="68" spans="1:72" x14ac:dyDescent="0.3">
      <c r="A68" t="s">
        <v>1561</v>
      </c>
      <c r="B68" t="s">
        <v>1562</v>
      </c>
      <c r="C68" t="s">
        <v>1497</v>
      </c>
      <c r="D68" t="s">
        <v>530</v>
      </c>
      <c r="E68" t="s">
        <v>531</v>
      </c>
      <c r="F68" t="s">
        <v>1563</v>
      </c>
      <c r="G68" t="s">
        <v>533</v>
      </c>
      <c r="H68" t="s">
        <v>1564</v>
      </c>
      <c r="I68" t="s">
        <v>1565</v>
      </c>
      <c r="J68" t="s">
        <v>1566</v>
      </c>
      <c r="K68" t="s">
        <v>1406</v>
      </c>
      <c r="L68" t="s">
        <v>551</v>
      </c>
      <c r="M68" t="s">
        <v>551</v>
      </c>
      <c r="N68" t="s">
        <v>568</v>
      </c>
      <c r="O68" t="s">
        <v>541</v>
      </c>
      <c r="P68" t="s">
        <v>542</v>
      </c>
      <c r="Q68" t="s">
        <v>541</v>
      </c>
      <c r="R68" t="s">
        <v>542</v>
      </c>
      <c r="S68" t="s">
        <v>544</v>
      </c>
      <c r="T68" t="s">
        <v>545</v>
      </c>
      <c r="U68" t="s">
        <v>541</v>
      </c>
      <c r="V68" t="s">
        <v>597</v>
      </c>
      <c r="W68" t="s">
        <v>1567</v>
      </c>
      <c r="X68" t="s">
        <v>1568</v>
      </c>
      <c r="Y68" t="s">
        <v>533</v>
      </c>
      <c r="Z68" t="s">
        <v>1569</v>
      </c>
      <c r="AA68" t="s">
        <v>1539</v>
      </c>
      <c r="AB68" t="s">
        <v>1570</v>
      </c>
      <c r="AD68" t="s">
        <v>1571</v>
      </c>
      <c r="AE68" t="s">
        <v>1572</v>
      </c>
      <c r="AF68" t="s">
        <v>533</v>
      </c>
      <c r="AG68" t="s">
        <v>1573</v>
      </c>
      <c r="AH68" t="s">
        <v>1539</v>
      </c>
      <c r="AI68" t="s">
        <v>1574</v>
      </c>
      <c r="AJ68" t="s">
        <v>1575</v>
      </c>
      <c r="AK68" t="s">
        <v>556</v>
      </c>
      <c r="AR68" t="s">
        <v>556</v>
      </c>
      <c r="AY68" t="s">
        <v>556</v>
      </c>
      <c r="BF68" t="s">
        <v>556</v>
      </c>
      <c r="BM68" t="s">
        <v>556</v>
      </c>
      <c r="BT68" t="s">
        <v>556</v>
      </c>
    </row>
    <row r="69" spans="1:72" x14ac:dyDescent="0.3">
      <c r="A69" t="s">
        <v>1576</v>
      </c>
      <c r="B69" t="s">
        <v>1577</v>
      </c>
      <c r="C69" t="s">
        <v>1497</v>
      </c>
      <c r="D69" t="s">
        <v>530</v>
      </c>
      <c r="E69" t="s">
        <v>531</v>
      </c>
      <c r="F69" t="s">
        <v>1578</v>
      </c>
      <c r="G69" t="s">
        <v>533</v>
      </c>
      <c r="H69" t="s">
        <v>4712</v>
      </c>
      <c r="I69" t="s">
        <v>4713</v>
      </c>
      <c r="J69" t="s">
        <v>1579</v>
      </c>
      <c r="K69" t="s">
        <v>1580</v>
      </c>
      <c r="L69" t="s">
        <v>4714</v>
      </c>
      <c r="M69" t="s">
        <v>551</v>
      </c>
      <c r="N69" t="s">
        <v>568</v>
      </c>
      <c r="O69" t="s">
        <v>541</v>
      </c>
      <c r="P69" t="s">
        <v>597</v>
      </c>
      <c r="Q69" t="s">
        <v>541</v>
      </c>
      <c r="R69" t="s">
        <v>597</v>
      </c>
      <c r="S69" t="s">
        <v>551</v>
      </c>
      <c r="T69" t="s">
        <v>545</v>
      </c>
      <c r="U69" t="s">
        <v>541</v>
      </c>
      <c r="V69" t="s">
        <v>597</v>
      </c>
      <c r="W69" t="s">
        <v>1581</v>
      </c>
      <c r="X69" t="s">
        <v>1582</v>
      </c>
      <c r="Y69" t="s">
        <v>533</v>
      </c>
      <c r="Z69" t="s">
        <v>1583</v>
      </c>
      <c r="AA69" t="s">
        <v>1584</v>
      </c>
      <c r="AB69" t="s">
        <v>1585</v>
      </c>
      <c r="AC69" t="s">
        <v>1586</v>
      </c>
      <c r="AD69" t="s">
        <v>1587</v>
      </c>
      <c r="AE69" t="s">
        <v>1588</v>
      </c>
      <c r="AF69" t="s">
        <v>1233</v>
      </c>
      <c r="AG69" t="s">
        <v>1589</v>
      </c>
      <c r="AH69" t="s">
        <v>1584</v>
      </c>
      <c r="AI69" t="s">
        <v>1585</v>
      </c>
      <c r="AJ69" t="s">
        <v>1590</v>
      </c>
    </row>
    <row r="70" spans="1:72" x14ac:dyDescent="0.3">
      <c r="A70" t="s">
        <v>1591</v>
      </c>
      <c r="B70" t="s">
        <v>1592</v>
      </c>
      <c r="C70" t="s">
        <v>1593</v>
      </c>
      <c r="D70" t="s">
        <v>530</v>
      </c>
      <c r="E70" t="s">
        <v>531</v>
      </c>
      <c r="F70" t="s">
        <v>1594</v>
      </c>
      <c r="G70" t="s">
        <v>533</v>
      </c>
      <c r="H70" t="s">
        <v>1595</v>
      </c>
      <c r="I70" t="s">
        <v>1596</v>
      </c>
      <c r="J70" t="s">
        <v>1597</v>
      </c>
      <c r="K70" t="s">
        <v>1598</v>
      </c>
      <c r="L70" t="s">
        <v>1599</v>
      </c>
      <c r="M70" t="s">
        <v>551</v>
      </c>
      <c r="N70" t="s">
        <v>540</v>
      </c>
      <c r="O70" t="s">
        <v>541</v>
      </c>
      <c r="P70" t="s">
        <v>543</v>
      </c>
      <c r="Q70" t="s">
        <v>541</v>
      </c>
      <c r="R70" t="s">
        <v>543</v>
      </c>
      <c r="S70" t="s">
        <v>544</v>
      </c>
      <c r="T70" t="s">
        <v>545</v>
      </c>
      <c r="U70" t="s">
        <v>544</v>
      </c>
      <c r="V70" t="s">
        <v>545</v>
      </c>
      <c r="W70" t="s">
        <v>1600</v>
      </c>
      <c r="X70" t="s">
        <v>1601</v>
      </c>
      <c r="Y70" t="s">
        <v>533</v>
      </c>
      <c r="Z70" t="s">
        <v>1602</v>
      </c>
      <c r="AA70" t="s">
        <v>549</v>
      </c>
      <c r="AB70" t="s">
        <v>1603</v>
      </c>
      <c r="AC70" t="s">
        <v>1604</v>
      </c>
      <c r="AD70" t="s">
        <v>1605</v>
      </c>
      <c r="AE70" t="s">
        <v>1606</v>
      </c>
      <c r="AF70" t="s">
        <v>533</v>
      </c>
      <c r="AG70" t="s">
        <v>1607</v>
      </c>
      <c r="AH70" t="s">
        <v>549</v>
      </c>
      <c r="AI70" t="s">
        <v>1603</v>
      </c>
      <c r="AJ70" t="s">
        <v>1608</v>
      </c>
      <c r="AK70" t="s">
        <v>1609</v>
      </c>
      <c r="AL70" t="s">
        <v>1610</v>
      </c>
      <c r="AM70" t="s">
        <v>533</v>
      </c>
      <c r="AN70" t="s">
        <v>1611</v>
      </c>
      <c r="AO70" t="s">
        <v>549</v>
      </c>
      <c r="AP70" t="s">
        <v>1603</v>
      </c>
      <c r="AQ70" t="s">
        <v>1612</v>
      </c>
      <c r="AR70" t="s">
        <v>1613</v>
      </c>
      <c r="AS70" t="s">
        <v>1614</v>
      </c>
      <c r="AT70" t="s">
        <v>533</v>
      </c>
      <c r="AU70" t="s">
        <v>1615</v>
      </c>
      <c r="AV70" t="s">
        <v>549</v>
      </c>
      <c r="AW70" t="s">
        <v>1603</v>
      </c>
      <c r="AX70" t="s">
        <v>1616</v>
      </c>
      <c r="AY70" t="s">
        <v>556</v>
      </c>
      <c r="BF70" t="s">
        <v>556</v>
      </c>
      <c r="BM70" t="s">
        <v>556</v>
      </c>
      <c r="BT70" t="s">
        <v>556</v>
      </c>
    </row>
    <row r="71" spans="1:72" x14ac:dyDescent="0.3">
      <c r="A71" t="s">
        <v>1617</v>
      </c>
      <c r="B71" t="s">
        <v>1618</v>
      </c>
      <c r="C71" t="s">
        <v>1593</v>
      </c>
      <c r="D71" t="s">
        <v>559</v>
      </c>
      <c r="E71" t="s">
        <v>531</v>
      </c>
      <c r="F71" t="s">
        <v>1619</v>
      </c>
      <c r="G71" t="s">
        <v>533</v>
      </c>
      <c r="H71" t="s">
        <v>1620</v>
      </c>
      <c r="I71" t="s">
        <v>1621</v>
      </c>
      <c r="J71" t="s">
        <v>1622</v>
      </c>
      <c r="K71" t="s">
        <v>1623</v>
      </c>
      <c r="L71" t="s">
        <v>1624</v>
      </c>
      <c r="M71" t="s">
        <v>694</v>
      </c>
      <c r="N71" t="s">
        <v>568</v>
      </c>
      <c r="O71" t="s">
        <v>541</v>
      </c>
      <c r="P71" t="s">
        <v>543</v>
      </c>
      <c r="Q71" t="s">
        <v>541</v>
      </c>
      <c r="R71" t="s">
        <v>543</v>
      </c>
      <c r="S71" t="s">
        <v>544</v>
      </c>
      <c r="T71" t="s">
        <v>545</v>
      </c>
      <c r="U71" t="s">
        <v>544</v>
      </c>
      <c r="V71" t="s">
        <v>545</v>
      </c>
      <c r="W71" t="s">
        <v>1625</v>
      </c>
      <c r="X71" t="s">
        <v>1626</v>
      </c>
      <c r="Y71" t="s">
        <v>533</v>
      </c>
      <c r="Z71" t="s">
        <v>1627</v>
      </c>
      <c r="AA71" t="s">
        <v>1628</v>
      </c>
      <c r="AB71" t="s">
        <v>1603</v>
      </c>
      <c r="AC71" t="s">
        <v>1629</v>
      </c>
      <c r="AD71" t="s">
        <v>1630</v>
      </c>
      <c r="AE71" t="s">
        <v>1631</v>
      </c>
      <c r="AF71" t="s">
        <v>533</v>
      </c>
      <c r="AG71" t="s">
        <v>1632</v>
      </c>
      <c r="AH71" t="s">
        <v>1628</v>
      </c>
      <c r="AI71" t="s">
        <v>1633</v>
      </c>
      <c r="AJ71" t="s">
        <v>1634</v>
      </c>
    </row>
    <row r="72" spans="1:72" x14ac:dyDescent="0.3">
      <c r="A72" t="s">
        <v>1635</v>
      </c>
      <c r="B72" t="s">
        <v>1636</v>
      </c>
      <c r="C72" t="s">
        <v>1637</v>
      </c>
      <c r="D72" t="s">
        <v>530</v>
      </c>
      <c r="E72" t="s">
        <v>531</v>
      </c>
      <c r="F72" t="s">
        <v>1638</v>
      </c>
      <c r="G72" t="s">
        <v>533</v>
      </c>
      <c r="H72" t="s">
        <v>1639</v>
      </c>
      <c r="I72" t="s">
        <v>1640</v>
      </c>
      <c r="J72" t="s">
        <v>1641</v>
      </c>
      <c r="K72" t="s">
        <v>1642</v>
      </c>
      <c r="L72" t="s">
        <v>1599</v>
      </c>
      <c r="M72" t="s">
        <v>551</v>
      </c>
      <c r="N72" t="s">
        <v>540</v>
      </c>
      <c r="O72" t="s">
        <v>541</v>
      </c>
      <c r="P72" t="s">
        <v>543</v>
      </c>
      <c r="Q72" t="s">
        <v>541</v>
      </c>
      <c r="R72" t="s">
        <v>543</v>
      </c>
      <c r="S72" t="s">
        <v>544</v>
      </c>
      <c r="T72" t="s">
        <v>545</v>
      </c>
      <c r="U72" t="s">
        <v>544</v>
      </c>
      <c r="V72" t="s">
        <v>545</v>
      </c>
      <c r="W72" t="s">
        <v>1643</v>
      </c>
      <c r="X72" t="s">
        <v>1644</v>
      </c>
      <c r="Y72" t="s">
        <v>533</v>
      </c>
      <c r="Z72" t="s">
        <v>1645</v>
      </c>
      <c r="AA72" t="s">
        <v>549</v>
      </c>
      <c r="AB72" t="s">
        <v>1646</v>
      </c>
      <c r="AC72" t="s">
        <v>1647</v>
      </c>
      <c r="AD72" t="s">
        <v>1648</v>
      </c>
      <c r="AE72" t="s">
        <v>1649</v>
      </c>
      <c r="AF72" t="s">
        <v>533</v>
      </c>
      <c r="AG72" t="s">
        <v>1646</v>
      </c>
      <c r="AH72" t="s">
        <v>549</v>
      </c>
      <c r="AI72" t="s">
        <v>1646</v>
      </c>
      <c r="AJ72" t="s">
        <v>1647</v>
      </c>
      <c r="AK72" t="s">
        <v>556</v>
      </c>
      <c r="AR72" t="s">
        <v>556</v>
      </c>
      <c r="AY72" t="s">
        <v>556</v>
      </c>
      <c r="BF72" t="s">
        <v>556</v>
      </c>
      <c r="BM72" t="s">
        <v>556</v>
      </c>
      <c r="BT72" t="s">
        <v>556</v>
      </c>
    </row>
    <row r="73" spans="1:72" x14ac:dyDescent="0.3">
      <c r="A73" t="s">
        <v>1650</v>
      </c>
      <c r="B73" t="s">
        <v>1651</v>
      </c>
      <c r="C73" t="s">
        <v>1637</v>
      </c>
      <c r="D73" t="s">
        <v>530</v>
      </c>
      <c r="E73" t="s">
        <v>531</v>
      </c>
      <c r="F73" t="s">
        <v>1638</v>
      </c>
      <c r="G73" t="s">
        <v>533</v>
      </c>
      <c r="H73" t="s">
        <v>1652</v>
      </c>
      <c r="I73" t="s">
        <v>1653</v>
      </c>
      <c r="J73" t="s">
        <v>1654</v>
      </c>
      <c r="K73" t="s">
        <v>1642</v>
      </c>
      <c r="L73" t="s">
        <v>1599</v>
      </c>
      <c r="M73" t="s">
        <v>551</v>
      </c>
      <c r="N73" t="s">
        <v>540</v>
      </c>
      <c r="O73" t="s">
        <v>541</v>
      </c>
      <c r="P73" t="s">
        <v>543</v>
      </c>
      <c r="Q73" t="s">
        <v>541</v>
      </c>
      <c r="R73" t="s">
        <v>543</v>
      </c>
      <c r="S73" t="s">
        <v>544</v>
      </c>
      <c r="T73" t="s">
        <v>545</v>
      </c>
      <c r="U73" t="s">
        <v>544</v>
      </c>
      <c r="V73" t="s">
        <v>545</v>
      </c>
      <c r="W73" t="s">
        <v>1655</v>
      </c>
      <c r="X73" t="s">
        <v>1656</v>
      </c>
      <c r="Y73" t="s">
        <v>533</v>
      </c>
      <c r="Z73" t="s">
        <v>1657</v>
      </c>
      <c r="AA73" t="s">
        <v>549</v>
      </c>
      <c r="AB73" t="s">
        <v>1646</v>
      </c>
      <c r="AC73" t="s">
        <v>1647</v>
      </c>
      <c r="AD73" t="s">
        <v>1658</v>
      </c>
      <c r="AE73" t="s">
        <v>1649</v>
      </c>
      <c r="AF73" t="s">
        <v>533</v>
      </c>
      <c r="AG73" t="s">
        <v>1646</v>
      </c>
      <c r="AH73" t="s">
        <v>549</v>
      </c>
      <c r="AI73" t="s">
        <v>1646</v>
      </c>
      <c r="AJ73" t="s">
        <v>1647</v>
      </c>
      <c r="AK73" t="s">
        <v>556</v>
      </c>
      <c r="AR73" t="s">
        <v>556</v>
      </c>
      <c r="AY73" t="s">
        <v>556</v>
      </c>
      <c r="BF73" t="s">
        <v>556</v>
      </c>
      <c r="BM73" t="s">
        <v>556</v>
      </c>
      <c r="BT73" t="s">
        <v>556</v>
      </c>
    </row>
    <row r="74" spans="1:72" x14ac:dyDescent="0.3">
      <c r="A74" t="s">
        <v>1659</v>
      </c>
      <c r="B74" t="s">
        <v>1660</v>
      </c>
      <c r="C74" t="s">
        <v>1661</v>
      </c>
      <c r="D74" t="s">
        <v>559</v>
      </c>
      <c r="E74" t="s">
        <v>531</v>
      </c>
      <c r="F74" t="s">
        <v>1662</v>
      </c>
      <c r="G74" t="s">
        <v>561</v>
      </c>
      <c r="H74" t="s">
        <v>1663</v>
      </c>
      <c r="I74" t="s">
        <v>1664</v>
      </c>
      <c r="J74" t="s">
        <v>1665</v>
      </c>
      <c r="K74" t="s">
        <v>1642</v>
      </c>
      <c r="L74" t="s">
        <v>1666</v>
      </c>
      <c r="M74" t="s">
        <v>1667</v>
      </c>
      <c r="N74" t="s">
        <v>568</v>
      </c>
      <c r="O74" t="s">
        <v>541</v>
      </c>
      <c r="P74" t="s">
        <v>597</v>
      </c>
      <c r="Q74" t="s">
        <v>541</v>
      </c>
      <c r="R74" t="s">
        <v>597</v>
      </c>
      <c r="S74" t="s">
        <v>544</v>
      </c>
      <c r="T74" t="s">
        <v>545</v>
      </c>
      <c r="U74" t="s">
        <v>544</v>
      </c>
      <c r="V74" t="s">
        <v>545</v>
      </c>
      <c r="W74" t="s">
        <v>1668</v>
      </c>
      <c r="X74" t="s">
        <v>1669</v>
      </c>
      <c r="Y74" t="s">
        <v>561</v>
      </c>
      <c r="Z74" t="s">
        <v>1670</v>
      </c>
      <c r="AA74" t="s">
        <v>1671</v>
      </c>
      <c r="AB74" t="s">
        <v>1672</v>
      </c>
      <c r="AC74" t="s">
        <v>1673</v>
      </c>
      <c r="AD74" t="s">
        <v>1674</v>
      </c>
      <c r="AE74" t="s">
        <v>1675</v>
      </c>
      <c r="AF74" t="s">
        <v>561</v>
      </c>
      <c r="AG74" t="s">
        <v>1676</v>
      </c>
      <c r="AH74" t="s">
        <v>1677</v>
      </c>
      <c r="AI74" t="s">
        <v>1672</v>
      </c>
      <c r="AJ74" t="s">
        <v>1678</v>
      </c>
      <c r="AK74" t="s">
        <v>556</v>
      </c>
      <c r="AR74" t="s">
        <v>556</v>
      </c>
      <c r="AY74" t="s">
        <v>556</v>
      </c>
      <c r="BF74" t="s">
        <v>556</v>
      </c>
      <c r="BM74" t="s">
        <v>556</v>
      </c>
      <c r="BT74" t="s">
        <v>556</v>
      </c>
    </row>
    <row r="75" spans="1:72" x14ac:dyDescent="0.3">
      <c r="A75" t="s">
        <v>1679</v>
      </c>
      <c r="B75" t="s">
        <v>1680</v>
      </c>
      <c r="C75" t="s">
        <v>1681</v>
      </c>
      <c r="D75" t="s">
        <v>530</v>
      </c>
      <c r="E75" t="s">
        <v>531</v>
      </c>
      <c r="F75" t="s">
        <v>532</v>
      </c>
      <c r="G75" t="s">
        <v>533</v>
      </c>
      <c r="H75" t="s">
        <v>1682</v>
      </c>
      <c r="I75" t="s">
        <v>1683</v>
      </c>
      <c r="J75" t="s">
        <v>1684</v>
      </c>
      <c r="K75" t="s">
        <v>1642</v>
      </c>
      <c r="L75" t="s">
        <v>1599</v>
      </c>
      <c r="M75" t="s">
        <v>551</v>
      </c>
      <c r="N75" t="s">
        <v>540</v>
      </c>
      <c r="O75" t="s">
        <v>541</v>
      </c>
      <c r="P75" t="s">
        <v>543</v>
      </c>
      <c r="Q75" t="s">
        <v>541</v>
      </c>
      <c r="R75" t="s">
        <v>543</v>
      </c>
      <c r="S75" t="s">
        <v>544</v>
      </c>
      <c r="T75" t="s">
        <v>545</v>
      </c>
      <c r="U75" t="s">
        <v>544</v>
      </c>
      <c r="V75" t="s">
        <v>545</v>
      </c>
      <c r="W75" t="s">
        <v>1685</v>
      </c>
      <c r="X75" t="s">
        <v>1686</v>
      </c>
      <c r="Y75" t="s">
        <v>533</v>
      </c>
      <c r="Z75" t="s">
        <v>1687</v>
      </c>
      <c r="AA75" t="s">
        <v>549</v>
      </c>
      <c r="AB75" t="s">
        <v>1646</v>
      </c>
      <c r="AC75" t="s">
        <v>1688</v>
      </c>
      <c r="AD75" t="s">
        <v>1689</v>
      </c>
      <c r="AE75" t="s">
        <v>1690</v>
      </c>
      <c r="AF75" t="s">
        <v>533</v>
      </c>
      <c r="AG75" t="s">
        <v>1687</v>
      </c>
      <c r="AH75" t="s">
        <v>549</v>
      </c>
      <c r="AI75" t="s">
        <v>1646</v>
      </c>
      <c r="AJ75" t="s">
        <v>1691</v>
      </c>
      <c r="AK75" t="s">
        <v>1692</v>
      </c>
      <c r="AL75" t="s">
        <v>1693</v>
      </c>
      <c r="AM75" t="s">
        <v>533</v>
      </c>
      <c r="AN75" t="s">
        <v>1694</v>
      </c>
      <c r="AO75" t="s">
        <v>549</v>
      </c>
      <c r="AP75" t="s">
        <v>1646</v>
      </c>
      <c r="AQ75" t="s">
        <v>1695</v>
      </c>
      <c r="AR75" t="s">
        <v>556</v>
      </c>
      <c r="AY75" t="s">
        <v>556</v>
      </c>
      <c r="BF75" t="s">
        <v>556</v>
      </c>
      <c r="BM75" t="s">
        <v>556</v>
      </c>
      <c r="BT75" t="s">
        <v>556</v>
      </c>
    </row>
    <row r="76" spans="1:72" x14ac:dyDescent="0.3">
      <c r="A76" t="s">
        <v>1696</v>
      </c>
      <c r="B76" t="s">
        <v>1697</v>
      </c>
      <c r="C76" t="s">
        <v>1681</v>
      </c>
      <c r="D76" t="s">
        <v>559</v>
      </c>
      <c r="E76" t="s">
        <v>531</v>
      </c>
      <c r="F76" t="s">
        <v>1698</v>
      </c>
      <c r="G76" t="s">
        <v>533</v>
      </c>
      <c r="H76" t="s">
        <v>1699</v>
      </c>
      <c r="I76" t="s">
        <v>1700</v>
      </c>
      <c r="J76" t="s">
        <v>1701</v>
      </c>
      <c r="K76" t="s">
        <v>1702</v>
      </c>
      <c r="L76" t="s">
        <v>1703</v>
      </c>
      <c r="M76" t="s">
        <v>1704</v>
      </c>
      <c r="N76" t="s">
        <v>568</v>
      </c>
      <c r="O76" t="s">
        <v>541</v>
      </c>
      <c r="P76" t="s">
        <v>542</v>
      </c>
      <c r="Q76" t="s">
        <v>541</v>
      </c>
      <c r="R76" t="s">
        <v>542</v>
      </c>
      <c r="S76" t="s">
        <v>541</v>
      </c>
      <c r="T76" t="s">
        <v>597</v>
      </c>
      <c r="U76" t="s">
        <v>544</v>
      </c>
      <c r="V76" t="s">
        <v>545</v>
      </c>
      <c r="W76" t="s">
        <v>1705</v>
      </c>
      <c r="X76" t="s">
        <v>1706</v>
      </c>
      <c r="Y76" t="s">
        <v>533</v>
      </c>
      <c r="Z76" t="s">
        <v>1707</v>
      </c>
      <c r="AA76" t="s">
        <v>1049</v>
      </c>
      <c r="AB76" t="s">
        <v>1708</v>
      </c>
      <c r="AC76" t="s">
        <v>694</v>
      </c>
      <c r="AD76" t="s">
        <v>556</v>
      </c>
      <c r="AK76" t="s">
        <v>556</v>
      </c>
      <c r="AR76" t="s">
        <v>556</v>
      </c>
      <c r="AY76" t="s">
        <v>556</v>
      </c>
      <c r="BF76" t="s">
        <v>556</v>
      </c>
      <c r="BM76" t="s">
        <v>556</v>
      </c>
      <c r="BT76" t="s">
        <v>556</v>
      </c>
    </row>
    <row r="77" spans="1:72" x14ac:dyDescent="0.3">
      <c r="A77" t="s">
        <v>1709</v>
      </c>
      <c r="B77" t="s">
        <v>1710</v>
      </c>
      <c r="C77" t="s">
        <v>1681</v>
      </c>
      <c r="D77" t="s">
        <v>530</v>
      </c>
      <c r="E77" t="s">
        <v>531</v>
      </c>
      <c r="F77" t="s">
        <v>1711</v>
      </c>
      <c r="G77" t="s">
        <v>533</v>
      </c>
      <c r="H77" t="s">
        <v>1712</v>
      </c>
      <c r="I77" t="s">
        <v>1713</v>
      </c>
      <c r="J77" t="s">
        <v>1714</v>
      </c>
      <c r="K77" t="s">
        <v>1715</v>
      </c>
      <c r="L77" t="s">
        <v>1716</v>
      </c>
      <c r="M77" t="s">
        <v>1717</v>
      </c>
      <c r="N77" t="s">
        <v>568</v>
      </c>
      <c r="O77" t="s">
        <v>541</v>
      </c>
      <c r="P77" t="s">
        <v>543</v>
      </c>
      <c r="Q77" t="s">
        <v>541</v>
      </c>
      <c r="R77" t="s">
        <v>543</v>
      </c>
      <c r="S77" t="s">
        <v>544</v>
      </c>
      <c r="T77" t="s">
        <v>545</v>
      </c>
      <c r="U77" t="s">
        <v>544</v>
      </c>
      <c r="V77" t="s">
        <v>545</v>
      </c>
      <c r="W77" t="s">
        <v>1718</v>
      </c>
      <c r="X77" t="s">
        <v>1719</v>
      </c>
      <c r="Y77" t="s">
        <v>533</v>
      </c>
      <c r="Z77" t="s">
        <v>1720</v>
      </c>
      <c r="AA77" t="s">
        <v>1049</v>
      </c>
      <c r="AB77" t="s">
        <v>1721</v>
      </c>
      <c r="AC77" t="s">
        <v>1722</v>
      </c>
      <c r="AD77" t="s">
        <v>1723</v>
      </c>
      <c r="AE77" t="s">
        <v>1724</v>
      </c>
      <c r="AF77" t="s">
        <v>1233</v>
      </c>
      <c r="AG77" t="s">
        <v>1725</v>
      </c>
      <c r="AH77" t="s">
        <v>1049</v>
      </c>
      <c r="AI77" t="s">
        <v>1726</v>
      </c>
      <c r="AJ77" t="s">
        <v>1727</v>
      </c>
      <c r="AK77" t="s">
        <v>556</v>
      </c>
      <c r="AR77" t="s">
        <v>556</v>
      </c>
      <c r="AY77" t="s">
        <v>556</v>
      </c>
      <c r="BF77" t="s">
        <v>556</v>
      </c>
      <c r="BM77" t="s">
        <v>556</v>
      </c>
      <c r="BT77" t="s">
        <v>556</v>
      </c>
    </row>
    <row r="78" spans="1:72" x14ac:dyDescent="0.3">
      <c r="A78" t="s">
        <v>1728</v>
      </c>
      <c r="B78" t="s">
        <v>1729</v>
      </c>
      <c r="C78" t="s">
        <v>1681</v>
      </c>
      <c r="D78" t="s">
        <v>530</v>
      </c>
      <c r="E78" t="s">
        <v>531</v>
      </c>
      <c r="F78" t="s">
        <v>532</v>
      </c>
      <c r="G78" t="s">
        <v>533</v>
      </c>
      <c r="H78" t="s">
        <v>1730</v>
      </c>
      <c r="I78" t="s">
        <v>1731</v>
      </c>
      <c r="J78" t="s">
        <v>1732</v>
      </c>
      <c r="K78" t="s">
        <v>1733</v>
      </c>
      <c r="L78" t="s">
        <v>1599</v>
      </c>
      <c r="M78" t="s">
        <v>551</v>
      </c>
      <c r="N78" t="s">
        <v>540</v>
      </c>
      <c r="O78" t="s">
        <v>541</v>
      </c>
      <c r="P78" t="s">
        <v>543</v>
      </c>
      <c r="Q78" t="s">
        <v>541</v>
      </c>
      <c r="R78" t="s">
        <v>543</v>
      </c>
      <c r="S78" t="s">
        <v>541</v>
      </c>
      <c r="T78" t="s">
        <v>583</v>
      </c>
      <c r="U78" t="s">
        <v>544</v>
      </c>
      <c r="V78" t="s">
        <v>545</v>
      </c>
      <c r="W78" t="s">
        <v>1734</v>
      </c>
      <c r="X78" t="s">
        <v>1735</v>
      </c>
      <c r="Y78" t="s">
        <v>533</v>
      </c>
      <c r="Z78" t="s">
        <v>1736</v>
      </c>
      <c r="AA78" t="s">
        <v>549</v>
      </c>
      <c r="AB78" t="s">
        <v>550</v>
      </c>
      <c r="AC78" t="s">
        <v>1737</v>
      </c>
      <c r="AD78" t="s">
        <v>1738</v>
      </c>
      <c r="AE78" t="s">
        <v>1739</v>
      </c>
      <c r="AF78" t="s">
        <v>533</v>
      </c>
      <c r="AG78" t="s">
        <v>1740</v>
      </c>
      <c r="AH78" t="s">
        <v>549</v>
      </c>
      <c r="AI78" t="s">
        <v>550</v>
      </c>
      <c r="AJ78" t="s">
        <v>1741</v>
      </c>
      <c r="AK78" t="s">
        <v>556</v>
      </c>
      <c r="AR78" t="s">
        <v>556</v>
      </c>
      <c r="AY78" t="s">
        <v>556</v>
      </c>
      <c r="BF78" t="s">
        <v>556</v>
      </c>
      <c r="BM78" t="s">
        <v>556</v>
      </c>
      <c r="BT78" t="s">
        <v>556</v>
      </c>
    </row>
    <row r="79" spans="1:72" x14ac:dyDescent="0.3">
      <c r="A79" t="s">
        <v>1742</v>
      </c>
      <c r="B79" t="s">
        <v>1743</v>
      </c>
      <c r="C79" t="s">
        <v>1681</v>
      </c>
      <c r="D79" t="s">
        <v>559</v>
      </c>
      <c r="E79" t="s">
        <v>531</v>
      </c>
      <c r="F79" t="s">
        <v>1744</v>
      </c>
      <c r="G79" t="s">
        <v>561</v>
      </c>
      <c r="H79" t="s">
        <v>1745</v>
      </c>
      <c r="I79" t="s">
        <v>1746</v>
      </c>
      <c r="J79" t="s">
        <v>1747</v>
      </c>
      <c r="K79" t="s">
        <v>1748</v>
      </c>
      <c r="L79" t="s">
        <v>1749</v>
      </c>
      <c r="M79" t="s">
        <v>1750</v>
      </c>
      <c r="N79" t="s">
        <v>568</v>
      </c>
      <c r="O79" t="s">
        <v>541</v>
      </c>
      <c r="P79" t="s">
        <v>597</v>
      </c>
      <c r="Q79" t="s">
        <v>541</v>
      </c>
      <c r="R79" t="s">
        <v>597</v>
      </c>
      <c r="S79" t="s">
        <v>541</v>
      </c>
      <c r="T79" t="s">
        <v>583</v>
      </c>
      <c r="U79" t="s">
        <v>544</v>
      </c>
      <c r="V79" t="s">
        <v>545</v>
      </c>
      <c r="W79" t="s">
        <v>1751</v>
      </c>
      <c r="X79" t="s">
        <v>1752</v>
      </c>
      <c r="Y79" t="s">
        <v>561</v>
      </c>
      <c r="Z79" t="s">
        <v>1753</v>
      </c>
      <c r="AA79" t="s">
        <v>1754</v>
      </c>
      <c r="AB79" t="s">
        <v>1755</v>
      </c>
      <c r="AC79" t="s">
        <v>1756</v>
      </c>
      <c r="AD79" t="s">
        <v>1757</v>
      </c>
      <c r="AE79" t="s">
        <v>1758</v>
      </c>
      <c r="AF79" t="s">
        <v>561</v>
      </c>
      <c r="AG79" t="s">
        <v>1759</v>
      </c>
      <c r="AH79" t="s">
        <v>1754</v>
      </c>
      <c r="AI79" t="s">
        <v>1760</v>
      </c>
      <c r="AJ79" t="s">
        <v>1761</v>
      </c>
      <c r="AK79" t="s">
        <v>556</v>
      </c>
      <c r="AR79" t="s">
        <v>556</v>
      </c>
      <c r="AY79" t="s">
        <v>556</v>
      </c>
      <c r="BF79" t="s">
        <v>556</v>
      </c>
      <c r="BM79" t="s">
        <v>556</v>
      </c>
      <c r="BT79" t="s">
        <v>556</v>
      </c>
    </row>
    <row r="80" spans="1:72" x14ac:dyDescent="0.3">
      <c r="A80" t="s">
        <v>1762</v>
      </c>
      <c r="B80" t="s">
        <v>1763</v>
      </c>
      <c r="C80" t="s">
        <v>1681</v>
      </c>
      <c r="D80" t="s">
        <v>530</v>
      </c>
      <c r="E80" t="s">
        <v>531</v>
      </c>
      <c r="F80" t="s">
        <v>1764</v>
      </c>
      <c r="G80" t="s">
        <v>533</v>
      </c>
      <c r="H80" t="s">
        <v>1765</v>
      </c>
      <c r="I80" t="s">
        <v>1766</v>
      </c>
      <c r="J80" t="s">
        <v>1767</v>
      </c>
      <c r="K80" t="s">
        <v>1768</v>
      </c>
      <c r="L80" t="s">
        <v>1703</v>
      </c>
      <c r="M80" t="s">
        <v>551</v>
      </c>
      <c r="N80" t="s">
        <v>568</v>
      </c>
      <c r="O80" t="s">
        <v>541</v>
      </c>
      <c r="P80" t="s">
        <v>543</v>
      </c>
      <c r="Q80" t="s">
        <v>541</v>
      </c>
      <c r="R80" t="s">
        <v>543</v>
      </c>
      <c r="S80" t="s">
        <v>541</v>
      </c>
      <c r="T80" t="s">
        <v>583</v>
      </c>
      <c r="U80" t="s">
        <v>541</v>
      </c>
      <c r="V80" t="s">
        <v>583</v>
      </c>
      <c r="W80" t="s">
        <v>1769</v>
      </c>
      <c r="X80" t="s">
        <v>1770</v>
      </c>
      <c r="Y80" t="s">
        <v>533</v>
      </c>
      <c r="Z80" t="s">
        <v>1771</v>
      </c>
      <c r="AA80" t="s">
        <v>1772</v>
      </c>
      <c r="AB80" t="s">
        <v>1773</v>
      </c>
      <c r="AC80" t="s">
        <v>1774</v>
      </c>
      <c r="AD80" t="s">
        <v>1775</v>
      </c>
      <c r="AE80" t="s">
        <v>1776</v>
      </c>
      <c r="AF80" t="s">
        <v>533</v>
      </c>
      <c r="AG80" t="s">
        <v>1777</v>
      </c>
      <c r="AH80" t="s">
        <v>1049</v>
      </c>
      <c r="AI80" t="s">
        <v>1778</v>
      </c>
      <c r="AJ80" t="s">
        <v>694</v>
      </c>
      <c r="AK80" t="s">
        <v>556</v>
      </c>
      <c r="AR80" t="s">
        <v>556</v>
      </c>
      <c r="AY80" t="s">
        <v>556</v>
      </c>
      <c r="BF80" t="s">
        <v>556</v>
      </c>
      <c r="BM80" t="s">
        <v>556</v>
      </c>
      <c r="BT80" t="s">
        <v>556</v>
      </c>
    </row>
    <row r="81" spans="1:72" x14ac:dyDescent="0.3">
      <c r="A81" t="s">
        <v>1779</v>
      </c>
      <c r="B81" t="s">
        <v>1780</v>
      </c>
      <c r="C81" t="s">
        <v>1681</v>
      </c>
      <c r="D81" t="s">
        <v>559</v>
      </c>
      <c r="E81" t="s">
        <v>531</v>
      </c>
      <c r="F81" t="s">
        <v>1781</v>
      </c>
      <c r="G81" t="s">
        <v>533</v>
      </c>
      <c r="H81" t="s">
        <v>1782</v>
      </c>
      <c r="I81" t="s">
        <v>1783</v>
      </c>
      <c r="J81" t="s">
        <v>1784</v>
      </c>
      <c r="K81" t="s">
        <v>1785</v>
      </c>
      <c r="L81" t="s">
        <v>1703</v>
      </c>
      <c r="M81" t="s">
        <v>551</v>
      </c>
      <c r="N81" t="s">
        <v>568</v>
      </c>
      <c r="O81" t="s">
        <v>541</v>
      </c>
      <c r="P81" t="s">
        <v>543</v>
      </c>
      <c r="Q81" t="s">
        <v>541</v>
      </c>
      <c r="R81" t="s">
        <v>543</v>
      </c>
      <c r="S81" t="s">
        <v>541</v>
      </c>
      <c r="T81" t="s">
        <v>583</v>
      </c>
      <c r="U81" t="s">
        <v>541</v>
      </c>
      <c r="V81" t="s">
        <v>583</v>
      </c>
      <c r="W81" t="s">
        <v>1786</v>
      </c>
      <c r="X81" t="s">
        <v>1787</v>
      </c>
      <c r="Y81" t="s">
        <v>533</v>
      </c>
      <c r="Z81" t="s">
        <v>1771</v>
      </c>
      <c r="AA81" t="s">
        <v>1788</v>
      </c>
      <c r="AB81" t="s">
        <v>1773</v>
      </c>
      <c r="AC81" t="s">
        <v>1789</v>
      </c>
      <c r="AD81" t="s">
        <v>556</v>
      </c>
      <c r="AK81" t="s">
        <v>556</v>
      </c>
      <c r="AR81" t="s">
        <v>556</v>
      </c>
      <c r="AY81" t="s">
        <v>556</v>
      </c>
      <c r="BF81" t="s">
        <v>556</v>
      </c>
      <c r="BM81" t="s">
        <v>556</v>
      </c>
      <c r="BT81" t="s">
        <v>556</v>
      </c>
    </row>
    <row r="82" spans="1:72" x14ac:dyDescent="0.3">
      <c r="A82" t="s">
        <v>1790</v>
      </c>
      <c r="B82" t="s">
        <v>1791</v>
      </c>
      <c r="C82" t="s">
        <v>1792</v>
      </c>
      <c r="D82" t="s">
        <v>530</v>
      </c>
      <c r="E82" t="s">
        <v>531</v>
      </c>
      <c r="F82" t="s">
        <v>1793</v>
      </c>
      <c r="G82" t="s">
        <v>533</v>
      </c>
      <c r="H82" t="s">
        <v>1794</v>
      </c>
      <c r="I82" t="s">
        <v>1795</v>
      </c>
      <c r="J82" t="s">
        <v>1796</v>
      </c>
      <c r="K82" t="s">
        <v>1642</v>
      </c>
      <c r="L82" t="s">
        <v>1797</v>
      </c>
      <c r="M82" t="s">
        <v>551</v>
      </c>
      <c r="N82" t="s">
        <v>540</v>
      </c>
      <c r="O82" t="s">
        <v>541</v>
      </c>
      <c r="P82" t="s">
        <v>543</v>
      </c>
      <c r="Q82" t="s">
        <v>541</v>
      </c>
      <c r="R82" t="s">
        <v>543</v>
      </c>
      <c r="S82" t="s">
        <v>541</v>
      </c>
      <c r="T82" t="s">
        <v>543</v>
      </c>
      <c r="U82" t="s">
        <v>541</v>
      </c>
      <c r="V82" t="s">
        <v>543</v>
      </c>
      <c r="W82" t="s">
        <v>1798</v>
      </c>
      <c r="X82" t="s">
        <v>1799</v>
      </c>
      <c r="Y82" t="s">
        <v>533</v>
      </c>
      <c r="Z82" t="s">
        <v>1800</v>
      </c>
      <c r="AA82" t="s">
        <v>1801</v>
      </c>
      <c r="AB82" t="s">
        <v>1802</v>
      </c>
      <c r="AD82" t="s">
        <v>1803</v>
      </c>
      <c r="AE82" t="s">
        <v>1804</v>
      </c>
      <c r="AF82" t="s">
        <v>533</v>
      </c>
      <c r="AG82" t="s">
        <v>1805</v>
      </c>
      <c r="AH82" t="s">
        <v>1801</v>
      </c>
      <c r="AI82" t="s">
        <v>1802</v>
      </c>
      <c r="AJ82" t="s">
        <v>694</v>
      </c>
      <c r="AK82" t="s">
        <v>556</v>
      </c>
      <c r="AR82" t="s">
        <v>556</v>
      </c>
      <c r="AY82" t="s">
        <v>556</v>
      </c>
      <c r="BF82" t="s">
        <v>556</v>
      </c>
      <c r="BM82" t="s">
        <v>556</v>
      </c>
      <c r="BT82" t="s">
        <v>556</v>
      </c>
    </row>
    <row r="83" spans="1:72" x14ac:dyDescent="0.3">
      <c r="A83" t="s">
        <v>1806</v>
      </c>
      <c r="B83" t="s">
        <v>1807</v>
      </c>
      <c r="C83" t="s">
        <v>1792</v>
      </c>
      <c r="D83" t="s">
        <v>559</v>
      </c>
      <c r="E83" t="s">
        <v>531</v>
      </c>
      <c r="F83" t="s">
        <v>1808</v>
      </c>
      <c r="G83" t="s">
        <v>533</v>
      </c>
      <c r="H83" t="s">
        <v>1809</v>
      </c>
      <c r="I83" t="s">
        <v>1810</v>
      </c>
      <c r="J83" t="s">
        <v>1811</v>
      </c>
      <c r="K83" t="s">
        <v>1642</v>
      </c>
      <c r="L83" t="s">
        <v>1812</v>
      </c>
      <c r="M83" t="s">
        <v>1813</v>
      </c>
      <c r="N83" t="s">
        <v>568</v>
      </c>
      <c r="O83" t="s">
        <v>541</v>
      </c>
      <c r="P83" t="s">
        <v>542</v>
      </c>
      <c r="Q83" t="s">
        <v>541</v>
      </c>
      <c r="R83" t="s">
        <v>542</v>
      </c>
      <c r="S83" t="s">
        <v>541</v>
      </c>
      <c r="T83" t="s">
        <v>597</v>
      </c>
      <c r="U83" t="s">
        <v>541</v>
      </c>
      <c r="V83" t="s">
        <v>597</v>
      </c>
      <c r="W83" t="s">
        <v>1814</v>
      </c>
      <c r="X83" t="s">
        <v>1815</v>
      </c>
      <c r="Y83" t="s">
        <v>533</v>
      </c>
      <c r="Z83" t="s">
        <v>1816</v>
      </c>
      <c r="AA83" t="s">
        <v>1754</v>
      </c>
      <c r="AB83" t="s">
        <v>1817</v>
      </c>
      <c r="AC83" t="s">
        <v>1818</v>
      </c>
      <c r="AD83" t="s">
        <v>1819</v>
      </c>
      <c r="AE83" t="s">
        <v>1820</v>
      </c>
      <c r="AF83" t="s">
        <v>533</v>
      </c>
      <c r="AG83" t="s">
        <v>1821</v>
      </c>
      <c r="AH83" t="s">
        <v>1822</v>
      </c>
      <c r="AI83" t="s">
        <v>1817</v>
      </c>
      <c r="AJ83" t="s">
        <v>1823</v>
      </c>
      <c r="AK83" t="s">
        <v>556</v>
      </c>
      <c r="AR83" t="s">
        <v>556</v>
      </c>
      <c r="AY83" t="s">
        <v>556</v>
      </c>
      <c r="BF83" t="s">
        <v>556</v>
      </c>
      <c r="BM83" t="s">
        <v>556</v>
      </c>
      <c r="BT83" t="s">
        <v>556</v>
      </c>
    </row>
    <row r="84" spans="1:72" x14ac:dyDescent="0.3">
      <c r="A84" t="s">
        <v>1824</v>
      </c>
      <c r="B84" t="s">
        <v>1825</v>
      </c>
      <c r="C84" t="s">
        <v>1792</v>
      </c>
      <c r="D84" t="s">
        <v>559</v>
      </c>
      <c r="E84" t="s">
        <v>531</v>
      </c>
      <c r="F84" t="s">
        <v>1826</v>
      </c>
      <c r="G84" t="s">
        <v>561</v>
      </c>
      <c r="H84" t="s">
        <v>1827</v>
      </c>
      <c r="I84" t="s">
        <v>1828</v>
      </c>
      <c r="J84" t="s">
        <v>1829</v>
      </c>
      <c r="K84" t="s">
        <v>1642</v>
      </c>
      <c r="L84" t="s">
        <v>1830</v>
      </c>
      <c r="M84" t="s">
        <v>1831</v>
      </c>
      <c r="N84" t="s">
        <v>568</v>
      </c>
      <c r="O84" t="s">
        <v>541</v>
      </c>
      <c r="P84" t="s">
        <v>542</v>
      </c>
      <c r="Q84" t="s">
        <v>541</v>
      </c>
      <c r="R84" t="s">
        <v>542</v>
      </c>
      <c r="S84" t="s">
        <v>541</v>
      </c>
      <c r="T84" t="s">
        <v>597</v>
      </c>
      <c r="U84" t="s">
        <v>541</v>
      </c>
      <c r="V84" t="s">
        <v>597</v>
      </c>
      <c r="W84" t="s">
        <v>1832</v>
      </c>
      <c r="X84" t="s">
        <v>1833</v>
      </c>
      <c r="Y84" t="s">
        <v>561</v>
      </c>
      <c r="Z84" t="s">
        <v>1834</v>
      </c>
      <c r="AA84" t="s">
        <v>1754</v>
      </c>
      <c r="AB84" t="s">
        <v>1835</v>
      </c>
      <c r="AC84" t="s">
        <v>1836</v>
      </c>
      <c r="AD84" t="s">
        <v>1837</v>
      </c>
      <c r="AE84" t="s">
        <v>1838</v>
      </c>
      <c r="AF84" t="s">
        <v>561</v>
      </c>
      <c r="AG84" t="s">
        <v>1839</v>
      </c>
      <c r="AH84" t="s">
        <v>1822</v>
      </c>
      <c r="AI84" t="s">
        <v>1835</v>
      </c>
      <c r="AJ84" t="s">
        <v>1840</v>
      </c>
      <c r="AK84" t="s">
        <v>556</v>
      </c>
      <c r="AR84" t="s">
        <v>556</v>
      </c>
      <c r="AY84" t="s">
        <v>556</v>
      </c>
      <c r="BF84" t="s">
        <v>556</v>
      </c>
      <c r="BM84" t="s">
        <v>556</v>
      </c>
      <c r="BT84" t="s">
        <v>556</v>
      </c>
    </row>
    <row r="85" spans="1:72" x14ac:dyDescent="0.3">
      <c r="A85" t="s">
        <v>1841</v>
      </c>
      <c r="B85" t="s">
        <v>1842</v>
      </c>
      <c r="C85" t="s">
        <v>1792</v>
      </c>
      <c r="D85" t="s">
        <v>559</v>
      </c>
      <c r="E85" t="s">
        <v>531</v>
      </c>
      <c r="F85" t="s">
        <v>1843</v>
      </c>
      <c r="G85" t="s">
        <v>561</v>
      </c>
      <c r="H85" t="s">
        <v>1844</v>
      </c>
      <c r="I85" t="s">
        <v>1845</v>
      </c>
      <c r="J85" t="s">
        <v>1846</v>
      </c>
      <c r="K85" t="s">
        <v>1847</v>
      </c>
      <c r="L85" t="s">
        <v>1848</v>
      </c>
      <c r="M85" t="s">
        <v>1849</v>
      </c>
      <c r="N85" t="s">
        <v>568</v>
      </c>
      <c r="O85" t="s">
        <v>541</v>
      </c>
      <c r="P85" t="s">
        <v>597</v>
      </c>
      <c r="Q85" t="s">
        <v>541</v>
      </c>
      <c r="R85" t="s">
        <v>597</v>
      </c>
      <c r="S85" t="s">
        <v>541</v>
      </c>
      <c r="T85" t="s">
        <v>597</v>
      </c>
      <c r="U85" t="s">
        <v>541</v>
      </c>
      <c r="V85" t="s">
        <v>597</v>
      </c>
      <c r="W85" t="s">
        <v>1850</v>
      </c>
      <c r="X85" t="s">
        <v>1851</v>
      </c>
      <c r="Y85" t="s">
        <v>561</v>
      </c>
      <c r="Z85" t="s">
        <v>1852</v>
      </c>
      <c r="AA85" t="s">
        <v>1754</v>
      </c>
      <c r="AB85" t="s">
        <v>1817</v>
      </c>
      <c r="AC85" t="s">
        <v>1853</v>
      </c>
      <c r="AD85" t="s">
        <v>1854</v>
      </c>
      <c r="AE85" t="s">
        <v>1855</v>
      </c>
      <c r="AF85" t="s">
        <v>561</v>
      </c>
      <c r="AG85" t="s">
        <v>1856</v>
      </c>
      <c r="AH85" t="s">
        <v>1754</v>
      </c>
      <c r="AI85" t="s">
        <v>1817</v>
      </c>
      <c r="AJ85" t="s">
        <v>1853</v>
      </c>
    </row>
    <row r="86" spans="1:72" x14ac:dyDescent="0.3">
      <c r="A86" t="s">
        <v>1857</v>
      </c>
      <c r="B86" t="s">
        <v>1858</v>
      </c>
      <c r="C86" t="s">
        <v>1792</v>
      </c>
      <c r="D86" t="s">
        <v>530</v>
      </c>
      <c r="E86" t="s">
        <v>531</v>
      </c>
      <c r="F86" t="s">
        <v>1859</v>
      </c>
      <c r="G86" t="s">
        <v>533</v>
      </c>
      <c r="H86" t="s">
        <v>1860</v>
      </c>
      <c r="I86" t="s">
        <v>1861</v>
      </c>
      <c r="J86" t="s">
        <v>1862</v>
      </c>
      <c r="K86" t="s">
        <v>1863</v>
      </c>
      <c r="L86" t="s">
        <v>1864</v>
      </c>
      <c r="M86" t="s">
        <v>1865</v>
      </c>
      <c r="N86" t="s">
        <v>568</v>
      </c>
      <c r="O86" t="s">
        <v>541</v>
      </c>
      <c r="P86" t="s">
        <v>597</v>
      </c>
      <c r="Q86" t="s">
        <v>541</v>
      </c>
      <c r="R86" t="s">
        <v>597</v>
      </c>
      <c r="S86" t="s">
        <v>541</v>
      </c>
      <c r="T86" t="s">
        <v>597</v>
      </c>
      <c r="U86" t="s">
        <v>541</v>
      </c>
      <c r="V86" t="s">
        <v>597</v>
      </c>
      <c r="W86" t="s">
        <v>1866</v>
      </c>
      <c r="X86" t="s">
        <v>1867</v>
      </c>
      <c r="Y86" t="s">
        <v>533</v>
      </c>
      <c r="Z86" t="s">
        <v>1868</v>
      </c>
      <c r="AA86" t="s">
        <v>1869</v>
      </c>
      <c r="AB86" t="s">
        <v>1859</v>
      </c>
      <c r="AC86" t="s">
        <v>1870</v>
      </c>
      <c r="AD86" t="s">
        <v>1871</v>
      </c>
      <c r="AE86" t="s">
        <v>1872</v>
      </c>
      <c r="AF86" t="s">
        <v>533</v>
      </c>
      <c r="AG86" t="s">
        <v>1873</v>
      </c>
      <c r="AH86" t="s">
        <v>1869</v>
      </c>
      <c r="AI86" t="s">
        <v>1874</v>
      </c>
      <c r="AJ86" t="s">
        <v>1875</v>
      </c>
    </row>
    <row r="87" spans="1:72" x14ac:dyDescent="0.3">
      <c r="A87" t="s">
        <v>1876</v>
      </c>
      <c r="B87" t="s">
        <v>4483</v>
      </c>
      <c r="C87" t="s">
        <v>1792</v>
      </c>
      <c r="D87" t="s">
        <v>559</v>
      </c>
      <c r="E87" t="s">
        <v>531</v>
      </c>
      <c r="F87" t="s">
        <v>1859</v>
      </c>
      <c r="G87" t="s">
        <v>561</v>
      </c>
      <c r="H87" t="s">
        <v>1877</v>
      </c>
      <c r="I87" t="s">
        <v>4715</v>
      </c>
      <c r="J87" t="s">
        <v>1878</v>
      </c>
      <c r="K87" t="s">
        <v>1863</v>
      </c>
      <c r="L87" t="s">
        <v>1879</v>
      </c>
      <c r="M87" t="s">
        <v>1880</v>
      </c>
      <c r="N87" t="s">
        <v>568</v>
      </c>
      <c r="O87" t="s">
        <v>541</v>
      </c>
      <c r="P87" t="s">
        <v>597</v>
      </c>
      <c r="Q87" t="s">
        <v>541</v>
      </c>
      <c r="R87" t="s">
        <v>597</v>
      </c>
      <c r="S87" t="s">
        <v>541</v>
      </c>
      <c r="T87" t="s">
        <v>597</v>
      </c>
      <c r="U87" t="s">
        <v>541</v>
      </c>
      <c r="V87" t="s">
        <v>597</v>
      </c>
      <c r="W87" t="s">
        <v>1881</v>
      </c>
      <c r="X87" t="s">
        <v>4484</v>
      </c>
      <c r="Y87" t="s">
        <v>561</v>
      </c>
      <c r="Z87" t="s">
        <v>1882</v>
      </c>
      <c r="AA87" t="s">
        <v>1883</v>
      </c>
      <c r="AB87" t="s">
        <v>1859</v>
      </c>
      <c r="AC87" t="s">
        <v>1884</v>
      </c>
      <c r="AD87" t="s">
        <v>1885</v>
      </c>
      <c r="AE87" t="s">
        <v>1886</v>
      </c>
      <c r="AF87" t="s">
        <v>561</v>
      </c>
      <c r="AG87" t="s">
        <v>1887</v>
      </c>
      <c r="AH87" t="s">
        <v>1869</v>
      </c>
      <c r="AI87" t="s">
        <v>1859</v>
      </c>
      <c r="AJ87" t="s">
        <v>1888</v>
      </c>
    </row>
    <row r="88" spans="1:72" x14ac:dyDescent="0.3">
      <c r="A88" t="s">
        <v>1889</v>
      </c>
      <c r="B88" t="s">
        <v>1890</v>
      </c>
      <c r="C88" t="s">
        <v>1891</v>
      </c>
      <c r="D88" t="s">
        <v>530</v>
      </c>
      <c r="E88" t="s">
        <v>531</v>
      </c>
      <c r="F88" t="s">
        <v>1892</v>
      </c>
      <c r="G88" t="s">
        <v>533</v>
      </c>
      <c r="H88" t="s">
        <v>1893</v>
      </c>
      <c r="I88" t="s">
        <v>1894</v>
      </c>
      <c r="J88" t="s">
        <v>1895</v>
      </c>
      <c r="K88" t="s">
        <v>1702</v>
      </c>
      <c r="L88" t="s">
        <v>1896</v>
      </c>
      <c r="M88" t="s">
        <v>551</v>
      </c>
      <c r="N88" t="s">
        <v>540</v>
      </c>
      <c r="O88" t="s">
        <v>541</v>
      </c>
      <c r="P88" t="s">
        <v>543</v>
      </c>
      <c r="Q88" t="s">
        <v>541</v>
      </c>
      <c r="R88" t="s">
        <v>543</v>
      </c>
      <c r="S88" t="s">
        <v>541</v>
      </c>
      <c r="T88" t="s">
        <v>543</v>
      </c>
      <c r="U88" t="s">
        <v>541</v>
      </c>
      <c r="V88" t="s">
        <v>543</v>
      </c>
      <c r="W88" t="s">
        <v>1897</v>
      </c>
      <c r="X88" t="s">
        <v>1898</v>
      </c>
      <c r="Y88" t="s">
        <v>533</v>
      </c>
      <c r="Z88" t="s">
        <v>1899</v>
      </c>
      <c r="AA88" t="s">
        <v>1900</v>
      </c>
      <c r="AB88" t="s">
        <v>1901</v>
      </c>
      <c r="AC88" t="s">
        <v>1902</v>
      </c>
      <c r="AD88" t="s">
        <v>1903</v>
      </c>
      <c r="AE88" t="s">
        <v>980</v>
      </c>
      <c r="AF88" t="s">
        <v>533</v>
      </c>
      <c r="AG88" t="s">
        <v>1904</v>
      </c>
      <c r="AH88" t="s">
        <v>1238</v>
      </c>
      <c r="AI88" t="s">
        <v>868</v>
      </c>
      <c r="AK88" t="s">
        <v>556</v>
      </c>
      <c r="AR88" t="s">
        <v>556</v>
      </c>
      <c r="AY88" t="s">
        <v>556</v>
      </c>
      <c r="BF88" t="s">
        <v>556</v>
      </c>
      <c r="BM88" t="s">
        <v>556</v>
      </c>
      <c r="BT88" t="s">
        <v>556</v>
      </c>
    </row>
    <row r="89" spans="1:72" x14ac:dyDescent="0.3">
      <c r="A89" t="s">
        <v>1905</v>
      </c>
      <c r="B89" t="s">
        <v>1906</v>
      </c>
      <c r="C89" t="s">
        <v>1891</v>
      </c>
      <c r="D89" t="s">
        <v>530</v>
      </c>
      <c r="E89" t="s">
        <v>531</v>
      </c>
      <c r="F89" t="s">
        <v>1907</v>
      </c>
      <c r="G89" t="s">
        <v>533</v>
      </c>
      <c r="H89" t="s">
        <v>1908</v>
      </c>
      <c r="I89" t="s">
        <v>1909</v>
      </c>
      <c r="J89" t="s">
        <v>1910</v>
      </c>
      <c r="K89" t="s">
        <v>1642</v>
      </c>
      <c r="L89" t="s">
        <v>1896</v>
      </c>
      <c r="M89" t="s">
        <v>551</v>
      </c>
      <c r="N89" t="s">
        <v>540</v>
      </c>
      <c r="O89" t="s">
        <v>541</v>
      </c>
      <c r="P89" t="s">
        <v>543</v>
      </c>
      <c r="Q89" t="s">
        <v>541</v>
      </c>
      <c r="R89" t="s">
        <v>543</v>
      </c>
      <c r="S89" t="s">
        <v>544</v>
      </c>
      <c r="T89" t="s">
        <v>543</v>
      </c>
      <c r="U89" t="s">
        <v>541</v>
      </c>
      <c r="V89" t="s">
        <v>543</v>
      </c>
      <c r="W89" t="s">
        <v>1911</v>
      </c>
      <c r="X89" t="s">
        <v>1912</v>
      </c>
      <c r="Y89" t="s">
        <v>533</v>
      </c>
      <c r="Z89" t="s">
        <v>1913</v>
      </c>
      <c r="AA89" t="s">
        <v>1900</v>
      </c>
      <c r="AB89" t="s">
        <v>1914</v>
      </c>
      <c r="AC89" t="s">
        <v>1902</v>
      </c>
      <c r="AD89" t="s">
        <v>1915</v>
      </c>
      <c r="AE89" t="s">
        <v>1916</v>
      </c>
      <c r="AF89" t="s">
        <v>533</v>
      </c>
      <c r="AG89" t="s">
        <v>1917</v>
      </c>
      <c r="AH89" t="s">
        <v>1900</v>
      </c>
      <c r="AI89" t="s">
        <v>1802</v>
      </c>
      <c r="AJ89" t="s">
        <v>1918</v>
      </c>
      <c r="AK89" t="s">
        <v>556</v>
      </c>
      <c r="AR89" t="s">
        <v>556</v>
      </c>
      <c r="AY89" t="s">
        <v>556</v>
      </c>
      <c r="BF89" t="s">
        <v>556</v>
      </c>
      <c r="BM89" t="s">
        <v>556</v>
      </c>
      <c r="BT89" t="s">
        <v>556</v>
      </c>
    </row>
    <row r="90" spans="1:72" x14ac:dyDescent="0.3">
      <c r="A90" t="s">
        <v>1919</v>
      </c>
      <c r="B90" t="s">
        <v>1920</v>
      </c>
      <c r="C90" t="s">
        <v>1921</v>
      </c>
      <c r="D90" t="s">
        <v>530</v>
      </c>
      <c r="E90" t="s">
        <v>531</v>
      </c>
      <c r="F90" t="s">
        <v>532</v>
      </c>
      <c r="G90" t="s">
        <v>533</v>
      </c>
      <c r="H90" t="s">
        <v>1922</v>
      </c>
      <c r="I90" t="s">
        <v>1923</v>
      </c>
      <c r="J90" t="s">
        <v>1924</v>
      </c>
      <c r="K90" t="s">
        <v>1925</v>
      </c>
      <c r="L90" t="s">
        <v>1926</v>
      </c>
      <c r="M90" t="s">
        <v>1927</v>
      </c>
      <c r="N90" t="s">
        <v>540</v>
      </c>
      <c r="O90" t="s">
        <v>541</v>
      </c>
      <c r="P90" t="s">
        <v>542</v>
      </c>
      <c r="Q90" t="s">
        <v>541</v>
      </c>
      <c r="R90" t="s">
        <v>543</v>
      </c>
      <c r="S90" t="s">
        <v>541</v>
      </c>
      <c r="T90" t="s">
        <v>543</v>
      </c>
      <c r="U90" t="s">
        <v>541</v>
      </c>
      <c r="V90" t="s">
        <v>543</v>
      </c>
      <c r="W90" t="s">
        <v>1928</v>
      </c>
      <c r="X90" t="s">
        <v>1929</v>
      </c>
      <c r="Y90" t="s">
        <v>533</v>
      </c>
      <c r="Z90" t="s">
        <v>1930</v>
      </c>
      <c r="AA90" t="s">
        <v>549</v>
      </c>
      <c r="AB90" t="s">
        <v>550</v>
      </c>
      <c r="AC90" t="s">
        <v>694</v>
      </c>
      <c r="AD90" t="s">
        <v>1931</v>
      </c>
      <c r="AE90" t="s">
        <v>1932</v>
      </c>
      <c r="AF90" t="s">
        <v>533</v>
      </c>
      <c r="AG90" t="s">
        <v>1933</v>
      </c>
      <c r="AH90" t="s">
        <v>549</v>
      </c>
      <c r="AI90" t="s">
        <v>1933</v>
      </c>
      <c r="AJ90" t="s">
        <v>694</v>
      </c>
      <c r="AK90" t="s">
        <v>1934</v>
      </c>
      <c r="AL90" t="s">
        <v>1935</v>
      </c>
      <c r="AM90" t="s">
        <v>533</v>
      </c>
      <c r="AN90" t="s">
        <v>1936</v>
      </c>
      <c r="AO90" t="s">
        <v>549</v>
      </c>
      <c r="AP90" t="s">
        <v>1937</v>
      </c>
      <c r="AQ90" t="s">
        <v>694</v>
      </c>
      <c r="AR90" t="s">
        <v>1938</v>
      </c>
      <c r="AS90" t="s">
        <v>1939</v>
      </c>
      <c r="AT90" t="s">
        <v>533</v>
      </c>
      <c r="AU90" t="s">
        <v>554</v>
      </c>
      <c r="AV90" t="s">
        <v>549</v>
      </c>
      <c r="AW90" t="s">
        <v>654</v>
      </c>
      <c r="AX90" t="s">
        <v>555</v>
      </c>
      <c r="AY90" t="s">
        <v>556</v>
      </c>
      <c r="BF90" t="s">
        <v>556</v>
      </c>
      <c r="BM90" t="s">
        <v>556</v>
      </c>
      <c r="BT90" t="s">
        <v>556</v>
      </c>
    </row>
    <row r="91" spans="1:72" x14ac:dyDescent="0.3">
      <c r="A91" t="s">
        <v>1940</v>
      </c>
      <c r="B91" t="s">
        <v>1941</v>
      </c>
      <c r="C91" t="s">
        <v>1921</v>
      </c>
      <c r="D91" t="s">
        <v>559</v>
      </c>
      <c r="E91" t="s">
        <v>531</v>
      </c>
      <c r="F91" t="s">
        <v>1942</v>
      </c>
      <c r="G91" t="s">
        <v>561</v>
      </c>
      <c r="H91" t="s">
        <v>4716</v>
      </c>
      <c r="I91" t="s">
        <v>4717</v>
      </c>
      <c r="J91" t="s">
        <v>1943</v>
      </c>
      <c r="K91" t="s">
        <v>1944</v>
      </c>
      <c r="L91" t="s">
        <v>1945</v>
      </c>
      <c r="M91" t="s">
        <v>4718</v>
      </c>
      <c r="N91" t="s">
        <v>568</v>
      </c>
      <c r="O91" t="s">
        <v>541</v>
      </c>
      <c r="P91" t="s">
        <v>542</v>
      </c>
      <c r="Q91" t="s">
        <v>541</v>
      </c>
      <c r="R91" t="s">
        <v>542</v>
      </c>
      <c r="S91" t="s">
        <v>541</v>
      </c>
      <c r="T91" t="s">
        <v>542</v>
      </c>
      <c r="U91" t="s">
        <v>541</v>
      </c>
      <c r="V91" t="s">
        <v>542</v>
      </c>
      <c r="W91" t="s">
        <v>1946</v>
      </c>
      <c r="X91" t="s">
        <v>1947</v>
      </c>
      <c r="Y91" t="s">
        <v>561</v>
      </c>
      <c r="Z91" t="s">
        <v>4719</v>
      </c>
      <c r="AA91" t="s">
        <v>1948</v>
      </c>
      <c r="AB91" t="s">
        <v>1942</v>
      </c>
      <c r="AC91" t="s">
        <v>1949</v>
      </c>
      <c r="AD91" t="s">
        <v>1950</v>
      </c>
      <c r="AE91" t="s">
        <v>1951</v>
      </c>
      <c r="AF91" t="s">
        <v>561</v>
      </c>
      <c r="AG91" t="s">
        <v>4720</v>
      </c>
      <c r="AH91" t="s">
        <v>1948</v>
      </c>
      <c r="AI91" t="s">
        <v>1942</v>
      </c>
      <c r="AJ91" t="s">
        <v>1952</v>
      </c>
      <c r="AK91" t="s">
        <v>556</v>
      </c>
      <c r="AR91" t="s">
        <v>556</v>
      </c>
      <c r="AY91" t="s">
        <v>556</v>
      </c>
      <c r="BF91" t="s">
        <v>556</v>
      </c>
      <c r="BM91" t="s">
        <v>556</v>
      </c>
      <c r="BT91" t="s">
        <v>556</v>
      </c>
    </row>
    <row r="92" spans="1:72" x14ac:dyDescent="0.3">
      <c r="A92" t="s">
        <v>1953</v>
      </c>
      <c r="B92" t="s">
        <v>1954</v>
      </c>
      <c r="C92" t="s">
        <v>1955</v>
      </c>
      <c r="D92" t="s">
        <v>530</v>
      </c>
      <c r="E92" t="s">
        <v>531</v>
      </c>
      <c r="F92" t="s">
        <v>532</v>
      </c>
      <c r="G92" t="s">
        <v>533</v>
      </c>
      <c r="H92" t="s">
        <v>1956</v>
      </c>
      <c r="I92" t="s">
        <v>1957</v>
      </c>
      <c r="J92" t="s">
        <v>1958</v>
      </c>
      <c r="K92" t="s">
        <v>1959</v>
      </c>
      <c r="L92" t="s">
        <v>1960</v>
      </c>
      <c r="M92" t="s">
        <v>1961</v>
      </c>
      <c r="N92" t="s">
        <v>540</v>
      </c>
      <c r="O92" t="s">
        <v>541</v>
      </c>
      <c r="P92" t="s">
        <v>542</v>
      </c>
      <c r="Q92" t="s">
        <v>541</v>
      </c>
      <c r="R92" t="s">
        <v>543</v>
      </c>
      <c r="S92" t="s">
        <v>541</v>
      </c>
      <c r="T92" t="s">
        <v>543</v>
      </c>
      <c r="U92" t="s">
        <v>541</v>
      </c>
      <c r="V92" t="s">
        <v>543</v>
      </c>
      <c r="W92" t="s">
        <v>1962</v>
      </c>
      <c r="X92" t="s">
        <v>1963</v>
      </c>
      <c r="Y92" t="s">
        <v>533</v>
      </c>
      <c r="Z92" t="s">
        <v>1964</v>
      </c>
      <c r="AA92" t="s">
        <v>549</v>
      </c>
      <c r="AB92" t="s">
        <v>550</v>
      </c>
      <c r="AC92" t="s">
        <v>694</v>
      </c>
      <c r="AD92" t="s">
        <v>1965</v>
      </c>
      <c r="AE92" t="s">
        <v>1966</v>
      </c>
      <c r="AF92" t="s">
        <v>533</v>
      </c>
      <c r="AG92" t="s">
        <v>1967</v>
      </c>
      <c r="AH92" t="s">
        <v>549</v>
      </c>
      <c r="AI92" t="s">
        <v>550</v>
      </c>
      <c r="AJ92" t="s">
        <v>694</v>
      </c>
      <c r="AK92" t="s">
        <v>1968</v>
      </c>
      <c r="AL92" t="s">
        <v>1969</v>
      </c>
      <c r="AM92" t="s">
        <v>533</v>
      </c>
      <c r="AN92" t="s">
        <v>1970</v>
      </c>
      <c r="AO92" t="s">
        <v>549</v>
      </c>
      <c r="AP92" t="s">
        <v>550</v>
      </c>
      <c r="AQ92" t="s">
        <v>694</v>
      </c>
      <c r="AR92" t="s">
        <v>1971</v>
      </c>
      <c r="AS92" t="s">
        <v>1939</v>
      </c>
      <c r="AT92" t="s">
        <v>533</v>
      </c>
      <c r="AU92" t="s">
        <v>554</v>
      </c>
      <c r="AV92" t="s">
        <v>549</v>
      </c>
      <c r="AW92" t="s">
        <v>654</v>
      </c>
      <c r="AX92" t="s">
        <v>555</v>
      </c>
      <c r="AY92" t="s">
        <v>556</v>
      </c>
      <c r="BF92" t="s">
        <v>556</v>
      </c>
      <c r="BM92" t="s">
        <v>556</v>
      </c>
      <c r="BT92" t="s">
        <v>556</v>
      </c>
    </row>
    <row r="93" spans="1:72" x14ac:dyDescent="0.3">
      <c r="A93" t="s">
        <v>1972</v>
      </c>
      <c r="B93" t="s">
        <v>1973</v>
      </c>
      <c r="C93" t="s">
        <v>1955</v>
      </c>
      <c r="D93" t="s">
        <v>559</v>
      </c>
      <c r="E93" t="s">
        <v>531</v>
      </c>
      <c r="F93" t="s">
        <v>1974</v>
      </c>
      <c r="G93" t="s">
        <v>561</v>
      </c>
      <c r="H93" t="s">
        <v>4721</v>
      </c>
      <c r="I93" t="s">
        <v>4722</v>
      </c>
      <c r="J93" t="s">
        <v>1975</v>
      </c>
      <c r="K93" t="s">
        <v>1976</v>
      </c>
      <c r="L93" t="s">
        <v>1977</v>
      </c>
      <c r="M93" t="s">
        <v>4723</v>
      </c>
      <c r="N93" t="s">
        <v>568</v>
      </c>
      <c r="O93" t="s">
        <v>541</v>
      </c>
      <c r="P93" t="s">
        <v>542</v>
      </c>
      <c r="Q93" t="s">
        <v>541</v>
      </c>
      <c r="R93" t="s">
        <v>542</v>
      </c>
      <c r="S93" t="s">
        <v>541</v>
      </c>
      <c r="T93" t="s">
        <v>542</v>
      </c>
      <c r="U93" t="s">
        <v>541</v>
      </c>
      <c r="V93" t="s">
        <v>542</v>
      </c>
      <c r="W93" t="s">
        <v>1978</v>
      </c>
      <c r="X93" t="s">
        <v>1979</v>
      </c>
      <c r="Y93" t="s">
        <v>561</v>
      </c>
      <c r="Z93" t="s">
        <v>4724</v>
      </c>
      <c r="AA93" t="s">
        <v>1948</v>
      </c>
      <c r="AB93" t="s">
        <v>1974</v>
      </c>
      <c r="AC93" t="s">
        <v>1980</v>
      </c>
      <c r="AD93" t="s">
        <v>1981</v>
      </c>
      <c r="AE93" t="s">
        <v>1982</v>
      </c>
      <c r="AF93" t="s">
        <v>561</v>
      </c>
      <c r="AG93" t="s">
        <v>4725</v>
      </c>
      <c r="AH93" t="s">
        <v>1948</v>
      </c>
      <c r="AI93" t="s">
        <v>1974</v>
      </c>
      <c r="AJ93" t="s">
        <v>1983</v>
      </c>
      <c r="AK93" t="s">
        <v>556</v>
      </c>
      <c r="AR93" t="s">
        <v>556</v>
      </c>
      <c r="AY93" t="s">
        <v>556</v>
      </c>
      <c r="BF93" t="s">
        <v>556</v>
      </c>
      <c r="BM93" t="s">
        <v>556</v>
      </c>
      <c r="BT93" t="s">
        <v>556</v>
      </c>
    </row>
    <row r="94" spans="1:72" x14ac:dyDescent="0.3">
      <c r="A94" t="s">
        <v>1984</v>
      </c>
      <c r="B94" t="s">
        <v>1985</v>
      </c>
      <c r="C94" t="s">
        <v>1986</v>
      </c>
      <c r="D94" t="s">
        <v>530</v>
      </c>
      <c r="E94" t="s">
        <v>531</v>
      </c>
      <c r="F94" t="s">
        <v>1987</v>
      </c>
      <c r="G94" t="s">
        <v>533</v>
      </c>
      <c r="H94" t="s">
        <v>1988</v>
      </c>
      <c r="I94" t="s">
        <v>1989</v>
      </c>
      <c r="J94" t="s">
        <v>1990</v>
      </c>
      <c r="K94" t="s">
        <v>1991</v>
      </c>
      <c r="L94" t="s">
        <v>1992</v>
      </c>
      <c r="M94" t="s">
        <v>1993</v>
      </c>
      <c r="N94" t="s">
        <v>568</v>
      </c>
      <c r="O94" t="s">
        <v>541</v>
      </c>
      <c r="P94" t="s">
        <v>542</v>
      </c>
      <c r="Q94" t="s">
        <v>541</v>
      </c>
      <c r="R94" t="s">
        <v>542</v>
      </c>
      <c r="S94" t="s">
        <v>541</v>
      </c>
      <c r="T94" t="s">
        <v>597</v>
      </c>
      <c r="U94" t="s">
        <v>541</v>
      </c>
      <c r="V94" t="s">
        <v>597</v>
      </c>
      <c r="W94" t="s">
        <v>1994</v>
      </c>
      <c r="X94" t="s">
        <v>1995</v>
      </c>
      <c r="Y94" t="s">
        <v>533</v>
      </c>
      <c r="Z94" t="s">
        <v>1996</v>
      </c>
      <c r="AA94" t="s">
        <v>1948</v>
      </c>
      <c r="AB94" t="s">
        <v>1997</v>
      </c>
      <c r="AC94" t="s">
        <v>1998</v>
      </c>
      <c r="AD94" t="s">
        <v>1999</v>
      </c>
      <c r="AE94" t="s">
        <v>2000</v>
      </c>
      <c r="AF94" t="s">
        <v>533</v>
      </c>
      <c r="AG94" t="s">
        <v>2001</v>
      </c>
      <c r="AH94" t="s">
        <v>1948</v>
      </c>
      <c r="AI94" t="s">
        <v>2002</v>
      </c>
      <c r="AJ94" t="s">
        <v>2003</v>
      </c>
      <c r="AK94" t="s">
        <v>556</v>
      </c>
      <c r="AR94" t="s">
        <v>556</v>
      </c>
      <c r="AY94" t="s">
        <v>556</v>
      </c>
      <c r="BF94" t="s">
        <v>556</v>
      </c>
      <c r="BM94" t="s">
        <v>556</v>
      </c>
      <c r="BT94" t="s">
        <v>556</v>
      </c>
    </row>
    <row r="95" spans="1:72" x14ac:dyDescent="0.3">
      <c r="A95" t="s">
        <v>2004</v>
      </c>
      <c r="B95" t="s">
        <v>2005</v>
      </c>
      <c r="C95" t="s">
        <v>1986</v>
      </c>
      <c r="D95" t="s">
        <v>559</v>
      </c>
      <c r="E95" t="s">
        <v>531</v>
      </c>
      <c r="F95" t="s">
        <v>2006</v>
      </c>
      <c r="G95" t="s">
        <v>561</v>
      </c>
      <c r="H95" t="s">
        <v>2007</v>
      </c>
      <c r="I95" t="s">
        <v>2008</v>
      </c>
      <c r="J95" t="s">
        <v>2009</v>
      </c>
      <c r="K95" t="s">
        <v>2010</v>
      </c>
      <c r="L95" t="s">
        <v>2011</v>
      </c>
      <c r="M95" t="s">
        <v>2012</v>
      </c>
      <c r="N95" t="s">
        <v>568</v>
      </c>
      <c r="O95" t="s">
        <v>541</v>
      </c>
      <c r="P95" t="s">
        <v>597</v>
      </c>
      <c r="Q95" t="s">
        <v>541</v>
      </c>
      <c r="R95" t="s">
        <v>597</v>
      </c>
      <c r="S95" t="s">
        <v>541</v>
      </c>
      <c r="T95" t="s">
        <v>597</v>
      </c>
      <c r="U95" t="s">
        <v>541</v>
      </c>
      <c r="V95" t="s">
        <v>597</v>
      </c>
      <c r="W95" t="s">
        <v>2013</v>
      </c>
      <c r="X95" t="s">
        <v>2014</v>
      </c>
      <c r="Y95" t="s">
        <v>561</v>
      </c>
      <c r="Z95" t="s">
        <v>2015</v>
      </c>
      <c r="AA95" t="s">
        <v>1948</v>
      </c>
      <c r="AB95" t="s">
        <v>2016</v>
      </c>
      <c r="AC95" t="s">
        <v>2017</v>
      </c>
      <c r="AD95" t="s">
        <v>2018</v>
      </c>
      <c r="AE95" t="s">
        <v>2019</v>
      </c>
      <c r="AF95" t="s">
        <v>561</v>
      </c>
      <c r="AG95" t="s">
        <v>2020</v>
      </c>
      <c r="AH95" t="s">
        <v>1948</v>
      </c>
      <c r="AI95" t="s">
        <v>2021</v>
      </c>
      <c r="AJ95" t="s">
        <v>2022</v>
      </c>
      <c r="AK95" t="s">
        <v>556</v>
      </c>
      <c r="AR95" t="s">
        <v>556</v>
      </c>
      <c r="AY95" t="s">
        <v>556</v>
      </c>
      <c r="BF95" t="s">
        <v>556</v>
      </c>
      <c r="BM95" t="s">
        <v>556</v>
      </c>
      <c r="BT95" t="s">
        <v>556</v>
      </c>
    </row>
    <row r="96" spans="1:72" x14ac:dyDescent="0.3">
      <c r="A96" t="s">
        <v>2023</v>
      </c>
      <c r="B96" t="s">
        <v>2024</v>
      </c>
      <c r="C96" t="s">
        <v>1986</v>
      </c>
      <c r="D96" t="s">
        <v>530</v>
      </c>
      <c r="E96" t="s">
        <v>531</v>
      </c>
      <c r="F96" t="s">
        <v>2025</v>
      </c>
      <c r="G96" t="s">
        <v>533</v>
      </c>
      <c r="H96" t="s">
        <v>1988</v>
      </c>
      <c r="I96" t="s">
        <v>2026</v>
      </c>
      <c r="J96" t="s">
        <v>2027</v>
      </c>
      <c r="K96" t="s">
        <v>1991</v>
      </c>
      <c r="L96" t="s">
        <v>2028</v>
      </c>
      <c r="M96" t="s">
        <v>2029</v>
      </c>
      <c r="N96" t="s">
        <v>568</v>
      </c>
      <c r="O96" t="s">
        <v>541</v>
      </c>
      <c r="P96" t="s">
        <v>542</v>
      </c>
      <c r="Q96" t="s">
        <v>541</v>
      </c>
      <c r="R96" t="s">
        <v>542</v>
      </c>
      <c r="S96" t="s">
        <v>541</v>
      </c>
      <c r="T96" t="s">
        <v>597</v>
      </c>
      <c r="U96" t="s">
        <v>541</v>
      </c>
      <c r="V96" t="s">
        <v>597</v>
      </c>
      <c r="W96" t="s">
        <v>2030</v>
      </c>
      <c r="X96" t="s">
        <v>2031</v>
      </c>
      <c r="Y96" t="s">
        <v>533</v>
      </c>
      <c r="Z96" t="s">
        <v>2032</v>
      </c>
      <c r="AA96" t="s">
        <v>1948</v>
      </c>
      <c r="AB96" t="s">
        <v>2033</v>
      </c>
      <c r="AC96" t="s">
        <v>2034</v>
      </c>
      <c r="AD96" t="s">
        <v>2035</v>
      </c>
      <c r="AE96" t="s">
        <v>2036</v>
      </c>
      <c r="AF96" t="s">
        <v>533</v>
      </c>
      <c r="AG96" t="s">
        <v>2037</v>
      </c>
      <c r="AH96" t="s">
        <v>1948</v>
      </c>
      <c r="AI96" t="s">
        <v>2038</v>
      </c>
      <c r="AJ96" t="s">
        <v>2039</v>
      </c>
      <c r="AK96" t="s">
        <v>556</v>
      </c>
      <c r="AR96" t="s">
        <v>556</v>
      </c>
      <c r="AY96" t="s">
        <v>556</v>
      </c>
      <c r="BF96" t="s">
        <v>556</v>
      </c>
      <c r="BM96" t="s">
        <v>556</v>
      </c>
      <c r="BT96" t="s">
        <v>556</v>
      </c>
    </row>
    <row r="97" spans="1:72" x14ac:dyDescent="0.3">
      <c r="A97" t="s">
        <v>2040</v>
      </c>
      <c r="B97" t="s">
        <v>2041</v>
      </c>
      <c r="C97" t="s">
        <v>1986</v>
      </c>
      <c r="D97" t="s">
        <v>559</v>
      </c>
      <c r="E97" t="s">
        <v>531</v>
      </c>
      <c r="F97" t="s">
        <v>2006</v>
      </c>
      <c r="G97" t="s">
        <v>561</v>
      </c>
      <c r="H97" t="s">
        <v>2042</v>
      </c>
      <c r="I97" t="s">
        <v>2043</v>
      </c>
      <c r="J97" t="s">
        <v>2044</v>
      </c>
      <c r="K97" t="s">
        <v>2010</v>
      </c>
      <c r="L97" t="s">
        <v>2011</v>
      </c>
      <c r="M97" t="s">
        <v>2045</v>
      </c>
      <c r="N97" t="s">
        <v>568</v>
      </c>
      <c r="O97" t="s">
        <v>541</v>
      </c>
      <c r="P97" t="s">
        <v>597</v>
      </c>
      <c r="Q97" t="s">
        <v>541</v>
      </c>
      <c r="R97" t="s">
        <v>597</v>
      </c>
      <c r="S97" t="s">
        <v>541</v>
      </c>
      <c r="T97" t="s">
        <v>597</v>
      </c>
      <c r="U97" t="s">
        <v>541</v>
      </c>
      <c r="V97" t="s">
        <v>597</v>
      </c>
      <c r="W97" t="s">
        <v>2046</v>
      </c>
      <c r="X97" t="s">
        <v>2047</v>
      </c>
      <c r="Y97" t="s">
        <v>561</v>
      </c>
      <c r="Z97" t="s">
        <v>2048</v>
      </c>
      <c r="AA97" t="s">
        <v>1948</v>
      </c>
      <c r="AB97" t="s">
        <v>2049</v>
      </c>
      <c r="AC97" t="s">
        <v>2050</v>
      </c>
      <c r="AD97" t="s">
        <v>2051</v>
      </c>
      <c r="AE97" t="s">
        <v>2052</v>
      </c>
      <c r="AF97" t="s">
        <v>561</v>
      </c>
      <c r="AG97" t="s">
        <v>2053</v>
      </c>
      <c r="AH97" t="s">
        <v>1948</v>
      </c>
      <c r="AI97" t="s">
        <v>2054</v>
      </c>
      <c r="AJ97" t="s">
        <v>2055</v>
      </c>
      <c r="AK97" t="s">
        <v>556</v>
      </c>
      <c r="AR97" t="s">
        <v>556</v>
      </c>
      <c r="AY97" t="s">
        <v>556</v>
      </c>
      <c r="BF97" t="s">
        <v>556</v>
      </c>
      <c r="BM97" t="s">
        <v>556</v>
      </c>
      <c r="BT97" t="s">
        <v>556</v>
      </c>
    </row>
    <row r="98" spans="1:72" x14ac:dyDescent="0.3">
      <c r="A98" t="s">
        <v>2056</v>
      </c>
      <c r="B98" t="s">
        <v>2057</v>
      </c>
      <c r="C98" t="s">
        <v>1986</v>
      </c>
      <c r="D98" t="s">
        <v>530</v>
      </c>
      <c r="E98" t="s">
        <v>531</v>
      </c>
      <c r="F98" t="s">
        <v>2058</v>
      </c>
      <c r="G98" t="s">
        <v>533</v>
      </c>
      <c r="H98" t="s">
        <v>2042</v>
      </c>
      <c r="I98" t="s">
        <v>2059</v>
      </c>
      <c r="J98" t="s">
        <v>2060</v>
      </c>
      <c r="K98" t="s">
        <v>1991</v>
      </c>
      <c r="L98" t="s">
        <v>2061</v>
      </c>
      <c r="M98" t="s">
        <v>2062</v>
      </c>
      <c r="N98" t="s">
        <v>568</v>
      </c>
      <c r="O98" t="s">
        <v>541</v>
      </c>
      <c r="P98" t="s">
        <v>542</v>
      </c>
      <c r="Q98" t="s">
        <v>541</v>
      </c>
      <c r="R98" t="s">
        <v>542</v>
      </c>
      <c r="S98" t="s">
        <v>541</v>
      </c>
      <c r="T98" t="s">
        <v>597</v>
      </c>
      <c r="U98" t="s">
        <v>541</v>
      </c>
      <c r="V98" t="s">
        <v>597</v>
      </c>
      <c r="W98" t="s">
        <v>2063</v>
      </c>
      <c r="X98" t="s">
        <v>2064</v>
      </c>
      <c r="Y98" t="s">
        <v>533</v>
      </c>
      <c r="Z98" t="s">
        <v>2065</v>
      </c>
      <c r="AA98" t="s">
        <v>1948</v>
      </c>
      <c r="AB98" t="s">
        <v>2058</v>
      </c>
      <c r="AC98" t="s">
        <v>2066</v>
      </c>
      <c r="AD98" t="s">
        <v>2067</v>
      </c>
      <c r="AE98" t="s">
        <v>2068</v>
      </c>
      <c r="AF98" t="s">
        <v>533</v>
      </c>
      <c r="AG98" t="s">
        <v>2069</v>
      </c>
      <c r="AH98" t="s">
        <v>1948</v>
      </c>
      <c r="AI98" t="s">
        <v>2070</v>
      </c>
      <c r="AJ98" t="s">
        <v>2071</v>
      </c>
      <c r="AK98" t="s">
        <v>556</v>
      </c>
      <c r="AR98" t="s">
        <v>556</v>
      </c>
      <c r="AY98" t="s">
        <v>556</v>
      </c>
      <c r="BF98" t="s">
        <v>556</v>
      </c>
      <c r="BM98" t="s">
        <v>556</v>
      </c>
      <c r="BT98" t="s">
        <v>556</v>
      </c>
    </row>
    <row r="99" spans="1:72" x14ac:dyDescent="0.3">
      <c r="A99" t="s">
        <v>2072</v>
      </c>
      <c r="B99" t="s">
        <v>2073</v>
      </c>
      <c r="C99" t="s">
        <v>1986</v>
      </c>
      <c r="D99" t="s">
        <v>530</v>
      </c>
      <c r="E99" t="s">
        <v>531</v>
      </c>
      <c r="F99" t="s">
        <v>2074</v>
      </c>
      <c r="G99" t="s">
        <v>533</v>
      </c>
      <c r="H99" t="s">
        <v>2075</v>
      </c>
      <c r="I99" t="s">
        <v>2076</v>
      </c>
      <c r="J99" t="s">
        <v>2077</v>
      </c>
      <c r="K99" t="s">
        <v>2078</v>
      </c>
      <c r="L99" t="s">
        <v>2079</v>
      </c>
      <c r="M99" t="s">
        <v>2080</v>
      </c>
      <c r="N99" t="s">
        <v>568</v>
      </c>
      <c r="O99" t="s">
        <v>541</v>
      </c>
      <c r="P99" t="s">
        <v>583</v>
      </c>
      <c r="Q99" t="s">
        <v>541</v>
      </c>
      <c r="R99" t="s">
        <v>583</v>
      </c>
      <c r="S99" t="s">
        <v>541</v>
      </c>
      <c r="T99" t="s">
        <v>583</v>
      </c>
      <c r="U99" t="s">
        <v>541</v>
      </c>
      <c r="V99" t="s">
        <v>583</v>
      </c>
      <c r="W99" t="s">
        <v>2081</v>
      </c>
      <c r="X99" t="s">
        <v>2082</v>
      </c>
      <c r="Y99" t="s">
        <v>533</v>
      </c>
      <c r="Z99" t="s">
        <v>2083</v>
      </c>
      <c r="AA99" t="s">
        <v>2084</v>
      </c>
      <c r="AB99" t="s">
        <v>693</v>
      </c>
      <c r="AC99" t="s">
        <v>2085</v>
      </c>
      <c r="AD99" t="s">
        <v>2086</v>
      </c>
      <c r="AE99" t="s">
        <v>2087</v>
      </c>
      <c r="AF99" t="s">
        <v>533</v>
      </c>
      <c r="AG99" t="s">
        <v>2088</v>
      </c>
      <c r="AH99" t="s">
        <v>2084</v>
      </c>
      <c r="AI99" t="s">
        <v>2089</v>
      </c>
      <c r="AJ99" t="s">
        <v>2090</v>
      </c>
    </row>
    <row r="100" spans="1:72" x14ac:dyDescent="0.3">
      <c r="A100" t="s">
        <v>2091</v>
      </c>
      <c r="B100" t="s">
        <v>4556</v>
      </c>
      <c r="C100" t="s">
        <v>2092</v>
      </c>
      <c r="D100" t="s">
        <v>530</v>
      </c>
      <c r="E100" t="s">
        <v>531</v>
      </c>
      <c r="F100" t="s">
        <v>2093</v>
      </c>
      <c r="G100" t="s">
        <v>533</v>
      </c>
      <c r="H100" t="s">
        <v>2094</v>
      </c>
      <c r="I100" t="s">
        <v>2095</v>
      </c>
      <c r="J100" t="s">
        <v>2096</v>
      </c>
      <c r="K100" t="s">
        <v>2097</v>
      </c>
      <c r="L100" t="s">
        <v>2098</v>
      </c>
      <c r="M100" t="s">
        <v>2099</v>
      </c>
      <c r="N100" t="s">
        <v>568</v>
      </c>
      <c r="O100" t="s">
        <v>541</v>
      </c>
      <c r="P100" t="s">
        <v>542</v>
      </c>
      <c r="Q100" t="s">
        <v>541</v>
      </c>
      <c r="R100" t="s">
        <v>542</v>
      </c>
      <c r="S100" t="s">
        <v>541</v>
      </c>
      <c r="T100" t="s">
        <v>597</v>
      </c>
      <c r="U100" t="s">
        <v>541</v>
      </c>
      <c r="V100" t="s">
        <v>597</v>
      </c>
      <c r="W100" t="s">
        <v>2100</v>
      </c>
      <c r="X100" t="s">
        <v>2101</v>
      </c>
      <c r="Y100" t="s">
        <v>533</v>
      </c>
      <c r="Z100" t="s">
        <v>2102</v>
      </c>
      <c r="AA100" t="s">
        <v>2103</v>
      </c>
      <c r="AB100" t="s">
        <v>2104</v>
      </c>
      <c r="AC100" t="s">
        <v>2105</v>
      </c>
      <c r="AD100" t="s">
        <v>2106</v>
      </c>
      <c r="AE100" t="s">
        <v>2107</v>
      </c>
      <c r="AF100" t="s">
        <v>533</v>
      </c>
      <c r="AG100" t="s">
        <v>2108</v>
      </c>
      <c r="AH100" t="s">
        <v>2103</v>
      </c>
      <c r="AI100" t="s">
        <v>2104</v>
      </c>
      <c r="AJ100" t="s">
        <v>2109</v>
      </c>
      <c r="AK100" t="s">
        <v>556</v>
      </c>
      <c r="AR100" t="s">
        <v>556</v>
      </c>
      <c r="AY100" t="s">
        <v>556</v>
      </c>
      <c r="BF100" t="s">
        <v>556</v>
      </c>
      <c r="BM100" t="s">
        <v>556</v>
      </c>
      <c r="BT100" t="s">
        <v>556</v>
      </c>
    </row>
    <row r="101" spans="1:72" x14ac:dyDescent="0.3">
      <c r="A101" t="s">
        <v>2110</v>
      </c>
      <c r="B101" t="s">
        <v>2111</v>
      </c>
      <c r="C101" t="s">
        <v>2092</v>
      </c>
      <c r="D101" t="s">
        <v>559</v>
      </c>
      <c r="E101" t="s">
        <v>531</v>
      </c>
      <c r="F101" t="s">
        <v>2112</v>
      </c>
      <c r="G101" t="s">
        <v>533</v>
      </c>
      <c r="H101" t="s">
        <v>4726</v>
      </c>
      <c r="I101" t="s">
        <v>2113</v>
      </c>
      <c r="J101" t="s">
        <v>2114</v>
      </c>
      <c r="K101" t="s">
        <v>2078</v>
      </c>
      <c r="L101" t="s">
        <v>2115</v>
      </c>
      <c r="M101" t="s">
        <v>2116</v>
      </c>
      <c r="N101" t="s">
        <v>568</v>
      </c>
      <c r="O101" t="s">
        <v>541</v>
      </c>
      <c r="P101" t="s">
        <v>597</v>
      </c>
      <c r="Q101" t="s">
        <v>541</v>
      </c>
      <c r="R101" t="s">
        <v>543</v>
      </c>
      <c r="S101" t="s">
        <v>541</v>
      </c>
      <c r="T101" t="s">
        <v>543</v>
      </c>
      <c r="U101" t="s">
        <v>541</v>
      </c>
      <c r="V101" t="s">
        <v>543</v>
      </c>
      <c r="W101" t="s">
        <v>2117</v>
      </c>
      <c r="X101" t="s">
        <v>2118</v>
      </c>
      <c r="Y101" t="s">
        <v>533</v>
      </c>
      <c r="Z101" t="s">
        <v>2119</v>
      </c>
      <c r="AA101" t="s">
        <v>2103</v>
      </c>
      <c r="AB101" t="s">
        <v>2120</v>
      </c>
      <c r="AC101" t="s">
        <v>2121</v>
      </c>
      <c r="AD101" t="s">
        <v>2122</v>
      </c>
      <c r="AE101" t="s">
        <v>2123</v>
      </c>
      <c r="AF101" t="s">
        <v>533</v>
      </c>
      <c r="AG101" t="s">
        <v>2124</v>
      </c>
      <c r="AH101" t="s">
        <v>2103</v>
      </c>
      <c r="AI101" t="s">
        <v>2120</v>
      </c>
      <c r="AJ101" t="s">
        <v>2125</v>
      </c>
    </row>
    <row r="102" spans="1:72" x14ac:dyDescent="0.3">
      <c r="A102" t="s">
        <v>2126</v>
      </c>
      <c r="B102" t="s">
        <v>2127</v>
      </c>
      <c r="C102" t="s">
        <v>2092</v>
      </c>
      <c r="D102" t="s">
        <v>530</v>
      </c>
      <c r="E102" t="s">
        <v>531</v>
      </c>
      <c r="F102" t="s">
        <v>2128</v>
      </c>
      <c r="G102" t="s">
        <v>533</v>
      </c>
      <c r="H102" t="s">
        <v>2129</v>
      </c>
      <c r="I102" t="s">
        <v>2130</v>
      </c>
      <c r="J102" t="s">
        <v>2131</v>
      </c>
      <c r="K102" t="s">
        <v>2132</v>
      </c>
      <c r="L102" t="s">
        <v>551</v>
      </c>
      <c r="M102" t="s">
        <v>2133</v>
      </c>
      <c r="N102" t="s">
        <v>568</v>
      </c>
      <c r="O102" t="s">
        <v>541</v>
      </c>
      <c r="P102" t="s">
        <v>542</v>
      </c>
      <c r="Q102" t="s">
        <v>541</v>
      </c>
      <c r="R102" t="s">
        <v>542</v>
      </c>
      <c r="S102" t="s">
        <v>541</v>
      </c>
      <c r="T102" t="s">
        <v>597</v>
      </c>
      <c r="U102" t="s">
        <v>541</v>
      </c>
      <c r="V102" t="s">
        <v>597</v>
      </c>
      <c r="W102" t="s">
        <v>2134</v>
      </c>
      <c r="X102" t="s">
        <v>2135</v>
      </c>
      <c r="Y102" t="s">
        <v>533</v>
      </c>
      <c r="Z102" t="s">
        <v>2136</v>
      </c>
      <c r="AA102" t="s">
        <v>2103</v>
      </c>
      <c r="AB102" t="s">
        <v>2137</v>
      </c>
      <c r="AC102" t="s">
        <v>2138</v>
      </c>
      <c r="AD102" t="s">
        <v>2139</v>
      </c>
      <c r="AE102" t="s">
        <v>2140</v>
      </c>
      <c r="AF102" t="s">
        <v>533</v>
      </c>
      <c r="AG102" t="s">
        <v>2141</v>
      </c>
      <c r="AH102" t="s">
        <v>2103</v>
      </c>
      <c r="AI102" t="s">
        <v>2142</v>
      </c>
      <c r="AJ102" t="s">
        <v>2143</v>
      </c>
      <c r="AK102" t="s">
        <v>556</v>
      </c>
      <c r="AR102" t="s">
        <v>556</v>
      </c>
      <c r="AY102" t="s">
        <v>556</v>
      </c>
      <c r="BF102" t="s">
        <v>556</v>
      </c>
      <c r="BM102" t="s">
        <v>556</v>
      </c>
      <c r="BT102" t="s">
        <v>556</v>
      </c>
    </row>
    <row r="103" spans="1:72" x14ac:dyDescent="0.3">
      <c r="A103" t="s">
        <v>2144</v>
      </c>
      <c r="B103" t="s">
        <v>2145</v>
      </c>
      <c r="C103" t="s">
        <v>2092</v>
      </c>
      <c r="D103" t="s">
        <v>559</v>
      </c>
      <c r="E103" t="s">
        <v>531</v>
      </c>
      <c r="F103" t="s">
        <v>2146</v>
      </c>
      <c r="G103" t="s">
        <v>533</v>
      </c>
      <c r="H103" t="s">
        <v>2147</v>
      </c>
      <c r="I103" t="s">
        <v>2148</v>
      </c>
      <c r="J103" t="s">
        <v>2149</v>
      </c>
      <c r="K103" t="s">
        <v>2150</v>
      </c>
      <c r="L103" t="s">
        <v>2151</v>
      </c>
      <c r="M103" t="s">
        <v>2152</v>
      </c>
      <c r="N103" t="s">
        <v>568</v>
      </c>
      <c r="O103" t="s">
        <v>541</v>
      </c>
      <c r="P103" t="s">
        <v>597</v>
      </c>
      <c r="Q103" t="s">
        <v>541</v>
      </c>
      <c r="R103" t="s">
        <v>543</v>
      </c>
      <c r="S103" t="s">
        <v>541</v>
      </c>
      <c r="T103" t="s">
        <v>543</v>
      </c>
      <c r="U103" t="s">
        <v>541</v>
      </c>
      <c r="V103" t="s">
        <v>543</v>
      </c>
      <c r="W103" t="s">
        <v>2153</v>
      </c>
      <c r="X103" t="s">
        <v>2154</v>
      </c>
      <c r="Y103" t="s">
        <v>533</v>
      </c>
      <c r="Z103" t="s">
        <v>2155</v>
      </c>
      <c r="AA103" t="s">
        <v>2103</v>
      </c>
      <c r="AB103" t="s">
        <v>2156</v>
      </c>
      <c r="AC103" t="s">
        <v>2157</v>
      </c>
      <c r="AD103" t="s">
        <v>2158</v>
      </c>
      <c r="AE103" t="s">
        <v>2159</v>
      </c>
      <c r="AF103" t="s">
        <v>533</v>
      </c>
      <c r="AG103" t="s">
        <v>2160</v>
      </c>
      <c r="AH103" t="s">
        <v>2103</v>
      </c>
      <c r="AI103" t="s">
        <v>2161</v>
      </c>
      <c r="AJ103" t="s">
        <v>2162</v>
      </c>
      <c r="AK103" t="s">
        <v>556</v>
      </c>
      <c r="AR103" t="s">
        <v>556</v>
      </c>
      <c r="AY103" t="s">
        <v>556</v>
      </c>
      <c r="BF103" t="s">
        <v>556</v>
      </c>
      <c r="BM103" t="s">
        <v>556</v>
      </c>
      <c r="BT103" t="s">
        <v>556</v>
      </c>
    </row>
    <row r="104" spans="1:72" x14ac:dyDescent="0.3">
      <c r="A104" t="s">
        <v>2163</v>
      </c>
      <c r="B104" t="s">
        <v>2164</v>
      </c>
      <c r="C104" t="s">
        <v>2092</v>
      </c>
      <c r="D104" t="s">
        <v>559</v>
      </c>
      <c r="E104" t="s">
        <v>531</v>
      </c>
      <c r="F104" t="s">
        <v>2165</v>
      </c>
      <c r="G104" t="s">
        <v>533</v>
      </c>
      <c r="H104" t="s">
        <v>2129</v>
      </c>
      <c r="I104" t="s">
        <v>2166</v>
      </c>
      <c r="J104" t="s">
        <v>2167</v>
      </c>
      <c r="K104" t="s">
        <v>2168</v>
      </c>
      <c r="L104" t="s">
        <v>2169</v>
      </c>
      <c r="M104" t="s">
        <v>2170</v>
      </c>
      <c r="N104" t="s">
        <v>568</v>
      </c>
      <c r="O104" t="s">
        <v>541</v>
      </c>
      <c r="P104" t="s">
        <v>543</v>
      </c>
      <c r="Q104" t="s">
        <v>541</v>
      </c>
      <c r="R104" t="s">
        <v>543</v>
      </c>
      <c r="S104" t="s">
        <v>541</v>
      </c>
      <c r="T104" t="s">
        <v>543</v>
      </c>
      <c r="U104" t="s">
        <v>541</v>
      </c>
      <c r="V104" t="s">
        <v>543</v>
      </c>
      <c r="W104" t="s">
        <v>2171</v>
      </c>
      <c r="X104" t="s">
        <v>2172</v>
      </c>
      <c r="Y104" t="s">
        <v>533</v>
      </c>
      <c r="Z104" t="s">
        <v>2173</v>
      </c>
      <c r="AA104" t="s">
        <v>2103</v>
      </c>
      <c r="AB104" t="s">
        <v>2174</v>
      </c>
      <c r="AC104" t="s">
        <v>2175</v>
      </c>
      <c r="AD104" t="s">
        <v>2176</v>
      </c>
      <c r="AE104" t="s">
        <v>2177</v>
      </c>
      <c r="AF104" t="s">
        <v>533</v>
      </c>
      <c r="AG104" t="s">
        <v>2178</v>
      </c>
      <c r="AH104" t="s">
        <v>2103</v>
      </c>
      <c r="AI104" t="s">
        <v>2165</v>
      </c>
      <c r="AJ104" t="s">
        <v>2179</v>
      </c>
      <c r="AK104" t="s">
        <v>556</v>
      </c>
      <c r="AR104" t="s">
        <v>556</v>
      </c>
      <c r="AY104" t="s">
        <v>556</v>
      </c>
      <c r="BF104" t="s">
        <v>556</v>
      </c>
      <c r="BM104" t="s">
        <v>556</v>
      </c>
      <c r="BT104" t="s">
        <v>556</v>
      </c>
    </row>
    <row r="105" spans="1:72" x14ac:dyDescent="0.3">
      <c r="A105" t="s">
        <v>2180</v>
      </c>
      <c r="B105" t="s">
        <v>2181</v>
      </c>
      <c r="C105" t="s">
        <v>2092</v>
      </c>
      <c r="D105" t="s">
        <v>530</v>
      </c>
      <c r="E105" t="s">
        <v>531</v>
      </c>
      <c r="F105" t="s">
        <v>2182</v>
      </c>
      <c r="G105" t="s">
        <v>533</v>
      </c>
      <c r="H105" t="s">
        <v>2183</v>
      </c>
      <c r="I105" t="s">
        <v>2184</v>
      </c>
      <c r="J105" t="s">
        <v>2185</v>
      </c>
      <c r="K105" t="s">
        <v>2186</v>
      </c>
      <c r="L105" t="s">
        <v>2187</v>
      </c>
      <c r="M105" t="s">
        <v>2188</v>
      </c>
      <c r="N105" t="s">
        <v>568</v>
      </c>
      <c r="O105" t="s">
        <v>541</v>
      </c>
      <c r="P105" t="s">
        <v>543</v>
      </c>
      <c r="Q105" t="s">
        <v>541</v>
      </c>
      <c r="R105" t="s">
        <v>543</v>
      </c>
      <c r="S105" t="s">
        <v>541</v>
      </c>
      <c r="T105" t="s">
        <v>543</v>
      </c>
      <c r="U105" t="s">
        <v>541</v>
      </c>
      <c r="V105" t="s">
        <v>543</v>
      </c>
      <c r="W105" t="s">
        <v>2189</v>
      </c>
      <c r="X105" t="s">
        <v>2190</v>
      </c>
      <c r="Y105" t="s">
        <v>533</v>
      </c>
      <c r="Z105" t="s">
        <v>2191</v>
      </c>
      <c r="AA105" t="s">
        <v>2103</v>
      </c>
      <c r="AB105" t="s">
        <v>2120</v>
      </c>
      <c r="AC105" t="s">
        <v>2085</v>
      </c>
      <c r="AD105" t="s">
        <v>2192</v>
      </c>
      <c r="AE105" t="s">
        <v>2193</v>
      </c>
      <c r="AF105" t="s">
        <v>533</v>
      </c>
      <c r="AG105" t="s">
        <v>2194</v>
      </c>
      <c r="AH105" t="s">
        <v>2103</v>
      </c>
      <c r="AI105" t="s">
        <v>2120</v>
      </c>
      <c r="AJ105" t="s">
        <v>2085</v>
      </c>
    </row>
    <row r="106" spans="1:72" x14ac:dyDescent="0.3">
      <c r="A106" t="s">
        <v>2195</v>
      </c>
      <c r="B106" t="s">
        <v>2196</v>
      </c>
      <c r="C106" t="s">
        <v>2092</v>
      </c>
      <c r="D106" t="s">
        <v>559</v>
      </c>
      <c r="E106" t="s">
        <v>531</v>
      </c>
      <c r="F106" t="s">
        <v>2197</v>
      </c>
      <c r="G106" t="s">
        <v>533</v>
      </c>
      <c r="H106" t="s">
        <v>4727</v>
      </c>
      <c r="I106" t="s">
        <v>2198</v>
      </c>
      <c r="J106" t="s">
        <v>2199</v>
      </c>
      <c r="K106" t="s">
        <v>2186</v>
      </c>
      <c r="L106" t="s">
        <v>2115</v>
      </c>
      <c r="M106" t="s">
        <v>2200</v>
      </c>
      <c r="N106" t="s">
        <v>568</v>
      </c>
      <c r="O106" t="s">
        <v>541</v>
      </c>
      <c r="P106" t="s">
        <v>597</v>
      </c>
      <c r="Q106" t="s">
        <v>541</v>
      </c>
      <c r="R106" t="s">
        <v>543</v>
      </c>
      <c r="S106" t="s">
        <v>541</v>
      </c>
      <c r="T106" t="s">
        <v>543</v>
      </c>
      <c r="U106" t="s">
        <v>541</v>
      </c>
      <c r="V106" t="s">
        <v>543</v>
      </c>
      <c r="W106" t="s">
        <v>2201</v>
      </c>
      <c r="X106" t="s">
        <v>2202</v>
      </c>
      <c r="Y106" t="s">
        <v>533</v>
      </c>
      <c r="Z106" t="s">
        <v>2203</v>
      </c>
      <c r="AA106" t="s">
        <v>2103</v>
      </c>
      <c r="AB106" t="s">
        <v>2120</v>
      </c>
      <c r="AC106" t="s">
        <v>2121</v>
      </c>
      <c r="AD106" t="s">
        <v>2204</v>
      </c>
      <c r="AE106" t="s">
        <v>2205</v>
      </c>
      <c r="AF106" t="s">
        <v>533</v>
      </c>
      <c r="AG106" t="s">
        <v>2206</v>
      </c>
      <c r="AH106" t="s">
        <v>2103</v>
      </c>
      <c r="AI106" t="s">
        <v>2120</v>
      </c>
      <c r="AJ106" t="s">
        <v>2125</v>
      </c>
    </row>
    <row r="107" spans="1:72" x14ac:dyDescent="0.3">
      <c r="A107" t="s">
        <v>2207</v>
      </c>
      <c r="B107" t="s">
        <v>2208</v>
      </c>
      <c r="C107" t="s">
        <v>2092</v>
      </c>
      <c r="D107" t="s">
        <v>530</v>
      </c>
      <c r="E107" t="s">
        <v>531</v>
      </c>
      <c r="F107" t="s">
        <v>2209</v>
      </c>
      <c r="G107" t="s">
        <v>533</v>
      </c>
      <c r="H107" t="s">
        <v>2210</v>
      </c>
      <c r="I107" t="s">
        <v>2211</v>
      </c>
      <c r="J107" t="s">
        <v>2212</v>
      </c>
      <c r="K107" t="s">
        <v>2213</v>
      </c>
      <c r="L107" t="s">
        <v>2214</v>
      </c>
      <c r="M107" t="s">
        <v>2215</v>
      </c>
      <c r="N107" t="s">
        <v>540</v>
      </c>
      <c r="O107" t="s">
        <v>541</v>
      </c>
      <c r="P107" t="s">
        <v>543</v>
      </c>
      <c r="Q107" t="s">
        <v>541</v>
      </c>
      <c r="R107" t="s">
        <v>543</v>
      </c>
      <c r="S107" t="s">
        <v>541</v>
      </c>
      <c r="T107" t="s">
        <v>543</v>
      </c>
      <c r="U107" t="s">
        <v>541</v>
      </c>
      <c r="V107" t="s">
        <v>543</v>
      </c>
      <c r="W107" t="s">
        <v>2216</v>
      </c>
      <c r="X107" t="s">
        <v>2212</v>
      </c>
      <c r="Y107" t="s">
        <v>533</v>
      </c>
      <c r="Z107" t="s">
        <v>2217</v>
      </c>
      <c r="AA107" t="s">
        <v>2218</v>
      </c>
      <c r="AB107" t="s">
        <v>2209</v>
      </c>
      <c r="AC107" t="s">
        <v>668</v>
      </c>
    </row>
    <row r="108" spans="1:72" x14ac:dyDescent="0.3">
      <c r="A108" t="s">
        <v>2219</v>
      </c>
      <c r="B108" t="s">
        <v>2220</v>
      </c>
      <c r="C108" t="s">
        <v>2092</v>
      </c>
      <c r="D108" t="s">
        <v>530</v>
      </c>
      <c r="E108" t="s">
        <v>531</v>
      </c>
      <c r="F108" t="s">
        <v>2221</v>
      </c>
      <c r="G108" t="s">
        <v>533</v>
      </c>
      <c r="H108" t="s">
        <v>2222</v>
      </c>
      <c r="I108" t="s">
        <v>2223</v>
      </c>
      <c r="J108" t="s">
        <v>2224</v>
      </c>
      <c r="K108" t="s">
        <v>2225</v>
      </c>
      <c r="L108" t="s">
        <v>2214</v>
      </c>
      <c r="M108" t="s">
        <v>2226</v>
      </c>
      <c r="N108" t="s">
        <v>540</v>
      </c>
      <c r="O108" t="s">
        <v>541</v>
      </c>
      <c r="P108" t="s">
        <v>543</v>
      </c>
      <c r="Q108" t="s">
        <v>541</v>
      </c>
      <c r="R108" t="s">
        <v>543</v>
      </c>
      <c r="S108" t="s">
        <v>541</v>
      </c>
      <c r="T108" t="s">
        <v>543</v>
      </c>
      <c r="U108" t="s">
        <v>541</v>
      </c>
      <c r="V108" t="s">
        <v>543</v>
      </c>
      <c r="W108" t="s">
        <v>2227</v>
      </c>
      <c r="X108" t="s">
        <v>2224</v>
      </c>
      <c r="Y108" t="s">
        <v>533</v>
      </c>
      <c r="Z108" t="s">
        <v>2228</v>
      </c>
      <c r="AA108" t="s">
        <v>2218</v>
      </c>
      <c r="AB108" t="s">
        <v>2221</v>
      </c>
      <c r="AC108" t="s">
        <v>668</v>
      </c>
    </row>
    <row r="109" spans="1:72" x14ac:dyDescent="0.3">
      <c r="A109" t="s">
        <v>2229</v>
      </c>
      <c r="B109" t="s">
        <v>2230</v>
      </c>
      <c r="C109" t="s">
        <v>2231</v>
      </c>
      <c r="D109" t="s">
        <v>530</v>
      </c>
      <c r="E109" t="s">
        <v>531</v>
      </c>
      <c r="F109" t="s">
        <v>2232</v>
      </c>
      <c r="G109" t="s">
        <v>533</v>
      </c>
      <c r="H109" t="s">
        <v>2233</v>
      </c>
      <c r="I109" t="s">
        <v>2234</v>
      </c>
      <c r="J109" t="s">
        <v>2235</v>
      </c>
      <c r="K109" t="s">
        <v>2236</v>
      </c>
      <c r="L109" t="s">
        <v>892</v>
      </c>
      <c r="M109" t="s">
        <v>2237</v>
      </c>
      <c r="N109" t="s">
        <v>568</v>
      </c>
      <c r="O109" t="s">
        <v>541</v>
      </c>
      <c r="P109" t="s">
        <v>542</v>
      </c>
      <c r="Q109" t="s">
        <v>541</v>
      </c>
      <c r="R109" t="s">
        <v>542</v>
      </c>
      <c r="S109" t="s">
        <v>541</v>
      </c>
      <c r="T109" t="s">
        <v>597</v>
      </c>
      <c r="U109" t="s">
        <v>541</v>
      </c>
      <c r="V109" t="s">
        <v>597</v>
      </c>
      <c r="W109" t="s">
        <v>2238</v>
      </c>
      <c r="X109" t="s">
        <v>2239</v>
      </c>
      <c r="Y109" t="s">
        <v>533</v>
      </c>
      <c r="Z109" t="s">
        <v>2240</v>
      </c>
      <c r="AA109" t="s">
        <v>2103</v>
      </c>
      <c r="AB109" t="s">
        <v>2120</v>
      </c>
      <c r="AC109" t="s">
        <v>551</v>
      </c>
      <c r="AD109" t="s">
        <v>2241</v>
      </c>
      <c r="AE109" t="s">
        <v>2242</v>
      </c>
      <c r="AF109" t="s">
        <v>533</v>
      </c>
      <c r="AG109" t="s">
        <v>2243</v>
      </c>
      <c r="AH109" t="s">
        <v>2103</v>
      </c>
      <c r="AI109" t="s">
        <v>2120</v>
      </c>
      <c r="AJ109" t="s">
        <v>551</v>
      </c>
      <c r="AK109" t="s">
        <v>556</v>
      </c>
      <c r="AR109" t="s">
        <v>556</v>
      </c>
      <c r="AY109" t="s">
        <v>556</v>
      </c>
      <c r="BF109" t="s">
        <v>556</v>
      </c>
      <c r="BM109" t="s">
        <v>556</v>
      </c>
      <c r="BT109" t="s">
        <v>556</v>
      </c>
    </row>
    <row r="110" spans="1:72" x14ac:dyDescent="0.3">
      <c r="A110" t="s">
        <v>2244</v>
      </c>
      <c r="B110" t="s">
        <v>2245</v>
      </c>
      <c r="C110" t="s">
        <v>2231</v>
      </c>
      <c r="D110" t="s">
        <v>530</v>
      </c>
      <c r="E110" t="s">
        <v>531</v>
      </c>
      <c r="F110" t="s">
        <v>2246</v>
      </c>
      <c r="G110" t="s">
        <v>533</v>
      </c>
      <c r="H110" t="s">
        <v>2247</v>
      </c>
      <c r="I110" t="s">
        <v>2248</v>
      </c>
      <c r="J110" t="s">
        <v>2249</v>
      </c>
      <c r="K110" t="s">
        <v>2250</v>
      </c>
      <c r="L110" t="s">
        <v>2251</v>
      </c>
      <c r="M110" t="s">
        <v>2252</v>
      </c>
      <c r="N110" t="s">
        <v>568</v>
      </c>
      <c r="O110" t="s">
        <v>541</v>
      </c>
      <c r="P110" t="s">
        <v>542</v>
      </c>
      <c r="Q110" t="s">
        <v>541</v>
      </c>
      <c r="R110" t="s">
        <v>542</v>
      </c>
      <c r="S110" t="s">
        <v>541</v>
      </c>
      <c r="T110" t="s">
        <v>597</v>
      </c>
      <c r="U110" t="s">
        <v>541</v>
      </c>
      <c r="V110" t="s">
        <v>597</v>
      </c>
      <c r="W110" t="s">
        <v>2253</v>
      </c>
      <c r="X110" t="s">
        <v>2254</v>
      </c>
      <c r="Y110" t="s">
        <v>533</v>
      </c>
      <c r="Z110" t="s">
        <v>2255</v>
      </c>
      <c r="AA110" t="s">
        <v>2103</v>
      </c>
      <c r="AB110" t="s">
        <v>2256</v>
      </c>
      <c r="AC110" t="s">
        <v>2257</v>
      </c>
      <c r="AD110" t="s">
        <v>2258</v>
      </c>
      <c r="AE110" t="s">
        <v>2259</v>
      </c>
      <c r="AF110" t="s">
        <v>533</v>
      </c>
      <c r="AG110" t="s">
        <v>2260</v>
      </c>
      <c r="AH110" t="s">
        <v>2103</v>
      </c>
      <c r="AI110" t="s">
        <v>2256</v>
      </c>
      <c r="AJ110" t="s">
        <v>2261</v>
      </c>
      <c r="AK110" t="s">
        <v>2262</v>
      </c>
      <c r="AL110" t="s">
        <v>2263</v>
      </c>
      <c r="AM110" t="s">
        <v>533</v>
      </c>
      <c r="AN110" t="s">
        <v>2069</v>
      </c>
      <c r="AO110" t="s">
        <v>2103</v>
      </c>
      <c r="AP110" t="s">
        <v>2264</v>
      </c>
      <c r="AQ110" t="s">
        <v>2071</v>
      </c>
      <c r="AR110" t="s">
        <v>556</v>
      </c>
      <c r="AY110" t="s">
        <v>556</v>
      </c>
      <c r="BF110" t="s">
        <v>556</v>
      </c>
      <c r="BM110" t="s">
        <v>556</v>
      </c>
      <c r="BT110" t="s">
        <v>556</v>
      </c>
    </row>
    <row r="111" spans="1:72" x14ac:dyDescent="0.3">
      <c r="A111" t="s">
        <v>2265</v>
      </c>
      <c r="B111" t="s">
        <v>2266</v>
      </c>
      <c r="C111" t="s">
        <v>2231</v>
      </c>
      <c r="D111" t="s">
        <v>559</v>
      </c>
      <c r="E111" t="s">
        <v>531</v>
      </c>
      <c r="F111" t="s">
        <v>2266</v>
      </c>
      <c r="G111" t="s">
        <v>533</v>
      </c>
      <c r="H111" t="s">
        <v>2267</v>
      </c>
      <c r="I111" t="s">
        <v>2268</v>
      </c>
      <c r="J111" t="s">
        <v>4728</v>
      </c>
      <c r="K111" t="s">
        <v>2078</v>
      </c>
      <c r="L111" t="s">
        <v>2269</v>
      </c>
      <c r="M111" t="s">
        <v>2270</v>
      </c>
      <c r="N111" t="s">
        <v>568</v>
      </c>
      <c r="O111" t="s">
        <v>541</v>
      </c>
      <c r="P111" t="s">
        <v>597</v>
      </c>
      <c r="Q111" t="s">
        <v>541</v>
      </c>
      <c r="R111" t="s">
        <v>543</v>
      </c>
      <c r="S111" t="s">
        <v>541</v>
      </c>
      <c r="T111" t="s">
        <v>543</v>
      </c>
      <c r="U111" t="s">
        <v>541</v>
      </c>
      <c r="V111" t="s">
        <v>543</v>
      </c>
      <c r="W111" t="s">
        <v>2271</v>
      </c>
      <c r="X111" t="s">
        <v>2272</v>
      </c>
      <c r="Y111" t="s">
        <v>533</v>
      </c>
      <c r="Z111" t="s">
        <v>2273</v>
      </c>
      <c r="AA111" t="s">
        <v>2103</v>
      </c>
      <c r="AB111" t="s">
        <v>2120</v>
      </c>
      <c r="AC111" t="s">
        <v>2274</v>
      </c>
      <c r="AD111" t="s">
        <v>2275</v>
      </c>
      <c r="AE111" t="s">
        <v>4729</v>
      </c>
      <c r="AF111" t="s">
        <v>533</v>
      </c>
      <c r="AG111" t="s">
        <v>2276</v>
      </c>
      <c r="AH111" t="s">
        <v>2103</v>
      </c>
      <c r="AI111" t="s">
        <v>2120</v>
      </c>
      <c r="AJ111" t="s">
        <v>2277</v>
      </c>
    </row>
    <row r="112" spans="1:72" x14ac:dyDescent="0.3">
      <c r="A112" t="s">
        <v>2278</v>
      </c>
      <c r="B112" t="s">
        <v>2279</v>
      </c>
      <c r="C112" t="s">
        <v>2231</v>
      </c>
      <c r="D112" t="s">
        <v>530</v>
      </c>
      <c r="E112" t="s">
        <v>531</v>
      </c>
      <c r="F112" t="s">
        <v>2280</v>
      </c>
      <c r="G112" t="s">
        <v>533</v>
      </c>
      <c r="H112" t="s">
        <v>2281</v>
      </c>
      <c r="I112" t="s">
        <v>2282</v>
      </c>
      <c r="J112" t="s">
        <v>2283</v>
      </c>
      <c r="K112" t="s">
        <v>2284</v>
      </c>
      <c r="L112" t="s">
        <v>2285</v>
      </c>
      <c r="M112" t="s">
        <v>2286</v>
      </c>
      <c r="N112" t="s">
        <v>848</v>
      </c>
      <c r="O112" t="s">
        <v>541</v>
      </c>
      <c r="P112" t="s">
        <v>542</v>
      </c>
      <c r="Q112" t="s">
        <v>541</v>
      </c>
      <c r="R112" t="s">
        <v>543</v>
      </c>
      <c r="S112" t="s">
        <v>541</v>
      </c>
      <c r="T112" t="s">
        <v>543</v>
      </c>
      <c r="U112" t="s">
        <v>541</v>
      </c>
      <c r="V112" t="s">
        <v>543</v>
      </c>
      <c r="W112" t="s">
        <v>2287</v>
      </c>
      <c r="X112" t="s">
        <v>2254</v>
      </c>
      <c r="Y112" t="s">
        <v>533</v>
      </c>
      <c r="Z112" t="s">
        <v>2288</v>
      </c>
      <c r="AA112" t="s">
        <v>2103</v>
      </c>
      <c r="AB112" t="s">
        <v>2256</v>
      </c>
      <c r="AC112" t="s">
        <v>2289</v>
      </c>
      <c r="AD112" t="s">
        <v>2290</v>
      </c>
      <c r="AE112" t="s">
        <v>2291</v>
      </c>
      <c r="AF112" t="s">
        <v>533</v>
      </c>
      <c r="AG112" t="s">
        <v>2292</v>
      </c>
      <c r="AH112" t="s">
        <v>2103</v>
      </c>
      <c r="AI112" t="s">
        <v>2256</v>
      </c>
      <c r="AJ112" t="s">
        <v>2293</v>
      </c>
      <c r="AK112" t="s">
        <v>2294</v>
      </c>
      <c r="AL112" t="s">
        <v>2295</v>
      </c>
      <c r="AM112" t="s">
        <v>533</v>
      </c>
      <c r="AN112" t="s">
        <v>2296</v>
      </c>
      <c r="AO112" t="s">
        <v>2103</v>
      </c>
      <c r="AP112" t="s">
        <v>2256</v>
      </c>
      <c r="AQ112" t="s">
        <v>2297</v>
      </c>
      <c r="AR112" t="s">
        <v>2298</v>
      </c>
      <c r="AS112" t="s">
        <v>2299</v>
      </c>
      <c r="AT112" t="s">
        <v>533</v>
      </c>
      <c r="AU112" t="s">
        <v>981</v>
      </c>
      <c r="AV112" t="s">
        <v>549</v>
      </c>
      <c r="AW112" t="s">
        <v>868</v>
      </c>
      <c r="AX112" t="s">
        <v>2300</v>
      </c>
      <c r="AY112" t="s">
        <v>556</v>
      </c>
      <c r="BF112" t="s">
        <v>556</v>
      </c>
      <c r="BM112" t="s">
        <v>556</v>
      </c>
      <c r="BT112" t="s">
        <v>556</v>
      </c>
    </row>
    <row r="113" spans="1:72" x14ac:dyDescent="0.3">
      <c r="A113" t="s">
        <v>2301</v>
      </c>
      <c r="B113" t="s">
        <v>2302</v>
      </c>
      <c r="C113" t="s">
        <v>2231</v>
      </c>
      <c r="D113" t="s">
        <v>559</v>
      </c>
      <c r="E113" t="s">
        <v>531</v>
      </c>
      <c r="F113" t="s">
        <v>2303</v>
      </c>
      <c r="G113" t="s">
        <v>533</v>
      </c>
      <c r="H113" t="s">
        <v>2247</v>
      </c>
      <c r="I113" t="s">
        <v>2304</v>
      </c>
      <c r="J113" t="s">
        <v>2305</v>
      </c>
      <c r="K113" t="s">
        <v>2306</v>
      </c>
      <c r="L113" t="s">
        <v>551</v>
      </c>
      <c r="M113" t="s">
        <v>2307</v>
      </c>
      <c r="N113" t="s">
        <v>568</v>
      </c>
      <c r="O113" t="s">
        <v>541</v>
      </c>
      <c r="P113" t="s">
        <v>542</v>
      </c>
      <c r="Q113" t="s">
        <v>541</v>
      </c>
      <c r="R113" t="s">
        <v>542</v>
      </c>
      <c r="S113" t="s">
        <v>541</v>
      </c>
      <c r="T113" t="s">
        <v>597</v>
      </c>
      <c r="U113" t="s">
        <v>541</v>
      </c>
      <c r="V113" t="s">
        <v>597</v>
      </c>
      <c r="W113" t="s">
        <v>2308</v>
      </c>
      <c r="X113" t="s">
        <v>2309</v>
      </c>
      <c r="Y113" t="s">
        <v>533</v>
      </c>
      <c r="Z113" t="s">
        <v>2310</v>
      </c>
      <c r="AA113" t="s">
        <v>2103</v>
      </c>
      <c r="AB113" t="s">
        <v>2311</v>
      </c>
      <c r="AC113" t="s">
        <v>2312</v>
      </c>
      <c r="AD113" t="s">
        <v>2313</v>
      </c>
      <c r="AE113" t="s">
        <v>2314</v>
      </c>
      <c r="AF113" t="s">
        <v>533</v>
      </c>
      <c r="AG113" t="s">
        <v>2315</v>
      </c>
      <c r="AH113" t="s">
        <v>2103</v>
      </c>
      <c r="AI113" t="s">
        <v>2311</v>
      </c>
      <c r="AJ113" t="s">
        <v>2316</v>
      </c>
      <c r="AK113" t="s">
        <v>556</v>
      </c>
      <c r="AR113" t="s">
        <v>556</v>
      </c>
      <c r="AY113" t="s">
        <v>556</v>
      </c>
      <c r="BF113" t="s">
        <v>556</v>
      </c>
      <c r="BM113" t="s">
        <v>556</v>
      </c>
      <c r="BT113" t="s">
        <v>556</v>
      </c>
    </row>
    <row r="114" spans="1:72" x14ac:dyDescent="0.3">
      <c r="A114" t="s">
        <v>2317</v>
      </c>
      <c r="B114" t="s">
        <v>2318</v>
      </c>
      <c r="C114" t="s">
        <v>2231</v>
      </c>
      <c r="D114" t="s">
        <v>530</v>
      </c>
      <c r="E114" t="s">
        <v>531</v>
      </c>
      <c r="F114" t="s">
        <v>2319</v>
      </c>
      <c r="G114" t="s">
        <v>533</v>
      </c>
      <c r="H114" t="s">
        <v>2320</v>
      </c>
      <c r="I114" t="s">
        <v>2321</v>
      </c>
      <c r="J114" t="s">
        <v>2322</v>
      </c>
      <c r="K114" t="s">
        <v>2323</v>
      </c>
      <c r="L114" t="s">
        <v>2324</v>
      </c>
      <c r="M114" t="s">
        <v>2325</v>
      </c>
      <c r="N114" t="s">
        <v>568</v>
      </c>
      <c r="O114" t="s">
        <v>541</v>
      </c>
      <c r="P114" t="s">
        <v>597</v>
      </c>
      <c r="Q114" t="s">
        <v>541</v>
      </c>
      <c r="R114" t="s">
        <v>597</v>
      </c>
      <c r="S114" t="s">
        <v>541</v>
      </c>
      <c r="T114" t="s">
        <v>597</v>
      </c>
      <c r="U114" t="s">
        <v>541</v>
      </c>
      <c r="V114" t="s">
        <v>597</v>
      </c>
      <c r="W114" t="s">
        <v>2326</v>
      </c>
      <c r="X114" t="s">
        <v>2327</v>
      </c>
      <c r="Y114" t="s">
        <v>533</v>
      </c>
      <c r="Z114" t="s">
        <v>2328</v>
      </c>
      <c r="AA114" t="s">
        <v>2103</v>
      </c>
      <c r="AB114" t="s">
        <v>2328</v>
      </c>
      <c r="AC114" t="s">
        <v>2329</v>
      </c>
      <c r="AD114" t="s">
        <v>2330</v>
      </c>
      <c r="AE114" t="s">
        <v>2331</v>
      </c>
      <c r="AF114" t="s">
        <v>533</v>
      </c>
      <c r="AG114" t="s">
        <v>2332</v>
      </c>
      <c r="AH114" t="s">
        <v>2103</v>
      </c>
      <c r="AI114" t="s">
        <v>2333</v>
      </c>
      <c r="AJ114" t="s">
        <v>2334</v>
      </c>
      <c r="AK114" t="s">
        <v>2335</v>
      </c>
      <c r="AL114" t="s">
        <v>2336</v>
      </c>
      <c r="AM114" t="s">
        <v>533</v>
      </c>
      <c r="AN114" t="s">
        <v>2288</v>
      </c>
      <c r="AO114" t="s">
        <v>2103</v>
      </c>
      <c r="AP114" t="s">
        <v>2256</v>
      </c>
      <c r="AQ114" t="s">
        <v>2289</v>
      </c>
      <c r="AY114" t="s">
        <v>556</v>
      </c>
      <c r="BF114" t="s">
        <v>556</v>
      </c>
      <c r="BM114" t="s">
        <v>556</v>
      </c>
      <c r="BT114" t="s">
        <v>556</v>
      </c>
    </row>
    <row r="115" spans="1:72" x14ac:dyDescent="0.3">
      <c r="A115" t="s">
        <v>2337</v>
      </c>
      <c r="B115" t="s">
        <v>2338</v>
      </c>
      <c r="C115" t="s">
        <v>2339</v>
      </c>
      <c r="D115" t="s">
        <v>530</v>
      </c>
      <c r="E115" t="s">
        <v>531</v>
      </c>
      <c r="F115" t="s">
        <v>2340</v>
      </c>
      <c r="G115" t="s">
        <v>533</v>
      </c>
      <c r="H115" t="s">
        <v>2341</v>
      </c>
      <c r="I115" t="s">
        <v>2342</v>
      </c>
      <c r="J115" t="s">
        <v>2343</v>
      </c>
      <c r="K115" t="s">
        <v>2344</v>
      </c>
      <c r="L115" t="s">
        <v>2345</v>
      </c>
      <c r="M115" t="s">
        <v>2346</v>
      </c>
      <c r="N115" t="s">
        <v>848</v>
      </c>
      <c r="O115" t="s">
        <v>541</v>
      </c>
      <c r="P115" t="s">
        <v>597</v>
      </c>
      <c r="Q115" t="s">
        <v>541</v>
      </c>
      <c r="R115" t="s">
        <v>543</v>
      </c>
      <c r="S115" t="s">
        <v>541</v>
      </c>
      <c r="T115" t="s">
        <v>543</v>
      </c>
      <c r="U115" t="s">
        <v>541</v>
      </c>
      <c r="V115" t="s">
        <v>543</v>
      </c>
      <c r="W115" t="s">
        <v>2347</v>
      </c>
      <c r="X115" t="s">
        <v>2348</v>
      </c>
      <c r="Y115" t="s">
        <v>1233</v>
      </c>
      <c r="Z115" t="s">
        <v>2349</v>
      </c>
      <c r="AA115" t="s">
        <v>2350</v>
      </c>
      <c r="AB115" t="s">
        <v>2351</v>
      </c>
      <c r="AC115" t="s">
        <v>2352</v>
      </c>
      <c r="AD115" t="s">
        <v>2353</v>
      </c>
      <c r="AE115" t="s">
        <v>980</v>
      </c>
      <c r="AF115" t="s">
        <v>533</v>
      </c>
      <c r="AG115" t="s">
        <v>2354</v>
      </c>
      <c r="AH115" t="s">
        <v>549</v>
      </c>
      <c r="AI115" t="s">
        <v>868</v>
      </c>
      <c r="AJ115" t="s">
        <v>2355</v>
      </c>
      <c r="AK115" t="s">
        <v>556</v>
      </c>
      <c r="AR115" t="s">
        <v>556</v>
      </c>
      <c r="AY115" t="s">
        <v>556</v>
      </c>
      <c r="BF115" t="s">
        <v>556</v>
      </c>
      <c r="BM115" t="s">
        <v>556</v>
      </c>
      <c r="BT115" t="s">
        <v>556</v>
      </c>
    </row>
    <row r="116" spans="1:72" x14ac:dyDescent="0.3">
      <c r="A116" t="s">
        <v>2356</v>
      </c>
      <c r="B116" t="s">
        <v>2357</v>
      </c>
      <c r="C116" t="s">
        <v>2339</v>
      </c>
      <c r="D116" t="s">
        <v>559</v>
      </c>
      <c r="E116" t="s">
        <v>531</v>
      </c>
      <c r="F116" t="s">
        <v>2358</v>
      </c>
      <c r="G116" t="s">
        <v>561</v>
      </c>
      <c r="H116" t="s">
        <v>2359</v>
      </c>
      <c r="I116" t="s">
        <v>2360</v>
      </c>
      <c r="J116" t="s">
        <v>2361</v>
      </c>
      <c r="K116" t="s">
        <v>2362</v>
      </c>
      <c r="L116" t="s">
        <v>2363</v>
      </c>
      <c r="M116" t="s">
        <v>2364</v>
      </c>
      <c r="N116" t="s">
        <v>568</v>
      </c>
      <c r="O116" t="s">
        <v>541</v>
      </c>
      <c r="P116" t="s">
        <v>597</v>
      </c>
      <c r="Q116" t="s">
        <v>541</v>
      </c>
      <c r="R116" t="s">
        <v>597</v>
      </c>
      <c r="S116" t="s">
        <v>541</v>
      </c>
      <c r="T116" t="s">
        <v>597</v>
      </c>
      <c r="U116" t="s">
        <v>541</v>
      </c>
      <c r="V116" t="s">
        <v>597</v>
      </c>
      <c r="W116" t="s">
        <v>2365</v>
      </c>
      <c r="X116" t="s">
        <v>2366</v>
      </c>
      <c r="Y116" t="s">
        <v>561</v>
      </c>
      <c r="Z116" t="s">
        <v>2367</v>
      </c>
      <c r="AA116" t="s">
        <v>2350</v>
      </c>
      <c r="AB116" t="s">
        <v>2368</v>
      </c>
      <c r="AD116" t="s">
        <v>2369</v>
      </c>
      <c r="AE116" t="s">
        <v>2370</v>
      </c>
      <c r="AF116" t="s">
        <v>561</v>
      </c>
      <c r="AG116" t="s">
        <v>2371</v>
      </c>
      <c r="AH116" t="s">
        <v>2372</v>
      </c>
      <c r="AI116" t="s">
        <v>2373</v>
      </c>
      <c r="AJ116" t="s">
        <v>2374</v>
      </c>
      <c r="AK116" t="s">
        <v>556</v>
      </c>
      <c r="AR116" t="s">
        <v>556</v>
      </c>
      <c r="AY116" t="s">
        <v>556</v>
      </c>
      <c r="BF116" t="s">
        <v>556</v>
      </c>
      <c r="BM116" t="s">
        <v>556</v>
      </c>
      <c r="BT116" t="s">
        <v>556</v>
      </c>
    </row>
    <row r="117" spans="1:72" x14ac:dyDescent="0.3">
      <c r="A117" t="s">
        <v>2375</v>
      </c>
      <c r="B117" t="s">
        <v>2376</v>
      </c>
      <c r="C117" t="s">
        <v>2339</v>
      </c>
      <c r="D117" t="s">
        <v>530</v>
      </c>
      <c r="E117" t="s">
        <v>531</v>
      </c>
      <c r="F117" t="s">
        <v>2340</v>
      </c>
      <c r="G117" t="s">
        <v>533</v>
      </c>
      <c r="H117" t="s">
        <v>2377</v>
      </c>
      <c r="I117" t="s">
        <v>2378</v>
      </c>
      <c r="J117" t="s">
        <v>2379</v>
      </c>
      <c r="K117" t="s">
        <v>2380</v>
      </c>
      <c r="L117" t="s">
        <v>2381</v>
      </c>
      <c r="M117" t="s">
        <v>2382</v>
      </c>
      <c r="N117" t="s">
        <v>848</v>
      </c>
      <c r="O117" t="s">
        <v>541</v>
      </c>
      <c r="P117" t="s">
        <v>597</v>
      </c>
      <c r="Q117" t="s">
        <v>541</v>
      </c>
      <c r="R117" t="s">
        <v>543</v>
      </c>
      <c r="S117" t="s">
        <v>541</v>
      </c>
      <c r="T117" t="s">
        <v>543</v>
      </c>
      <c r="U117" t="s">
        <v>541</v>
      </c>
      <c r="V117" t="s">
        <v>543</v>
      </c>
      <c r="W117" t="s">
        <v>2383</v>
      </c>
      <c r="X117" t="s">
        <v>2384</v>
      </c>
      <c r="Y117" t="s">
        <v>1233</v>
      </c>
      <c r="Z117" t="s">
        <v>2385</v>
      </c>
      <c r="AA117" t="s">
        <v>2386</v>
      </c>
      <c r="AB117" t="s">
        <v>1914</v>
      </c>
      <c r="AC117" t="s">
        <v>2387</v>
      </c>
      <c r="AD117" t="s">
        <v>2388</v>
      </c>
      <c r="AE117" t="s">
        <v>980</v>
      </c>
      <c r="AF117" t="s">
        <v>533</v>
      </c>
      <c r="AG117" t="s">
        <v>1904</v>
      </c>
      <c r="AH117" t="s">
        <v>549</v>
      </c>
      <c r="AI117" t="s">
        <v>868</v>
      </c>
      <c r="AJ117" t="s">
        <v>2355</v>
      </c>
      <c r="AK117" t="s">
        <v>556</v>
      </c>
      <c r="AR117" t="s">
        <v>556</v>
      </c>
      <c r="AY117" t="s">
        <v>556</v>
      </c>
      <c r="BF117" t="s">
        <v>556</v>
      </c>
      <c r="BM117" t="s">
        <v>556</v>
      </c>
      <c r="BT117" t="s">
        <v>556</v>
      </c>
    </row>
    <row r="118" spans="1:72" x14ac:dyDescent="0.3">
      <c r="A118" t="s">
        <v>4730</v>
      </c>
      <c r="B118" t="s">
        <v>4731</v>
      </c>
      <c r="C118" t="s">
        <v>4732</v>
      </c>
      <c r="D118" t="s">
        <v>530</v>
      </c>
      <c r="E118" t="s">
        <v>531</v>
      </c>
      <c r="F118" t="s">
        <v>4733</v>
      </c>
      <c r="G118" t="s">
        <v>533</v>
      </c>
      <c r="H118" t="s">
        <v>4734</v>
      </c>
      <c r="I118" t="s">
        <v>4735</v>
      </c>
      <c r="J118" t="s">
        <v>4736</v>
      </c>
      <c r="K118" t="s">
        <v>4737</v>
      </c>
      <c r="L118" t="s">
        <v>4738</v>
      </c>
      <c r="M118" t="s">
        <v>4739</v>
      </c>
      <c r="N118" t="s">
        <v>568</v>
      </c>
      <c r="O118" t="s">
        <v>541</v>
      </c>
      <c r="P118" t="s">
        <v>597</v>
      </c>
      <c r="Q118" t="s">
        <v>544</v>
      </c>
      <c r="R118" t="s">
        <v>545</v>
      </c>
      <c r="S118" t="s">
        <v>541</v>
      </c>
      <c r="T118" t="s">
        <v>597</v>
      </c>
      <c r="U118" t="s">
        <v>544</v>
      </c>
      <c r="V118" t="s">
        <v>545</v>
      </c>
      <c r="W118" t="s">
        <v>4740</v>
      </c>
      <c r="X118" t="s">
        <v>4741</v>
      </c>
      <c r="Y118" t="s">
        <v>533</v>
      </c>
      <c r="Z118" t="s">
        <v>4742</v>
      </c>
      <c r="AA118" t="s">
        <v>4743</v>
      </c>
      <c r="AB118" t="s">
        <v>4733</v>
      </c>
      <c r="AC118" t="s">
        <v>4744</v>
      </c>
    </row>
    <row r="119" spans="1:72" x14ac:dyDescent="0.3">
      <c r="A119" t="s">
        <v>4745</v>
      </c>
      <c r="B119" t="s">
        <v>4746</v>
      </c>
      <c r="C119" t="s">
        <v>4732</v>
      </c>
      <c r="D119" t="s">
        <v>530</v>
      </c>
      <c r="E119" t="s">
        <v>531</v>
      </c>
      <c r="F119" t="s">
        <v>4747</v>
      </c>
      <c r="G119" t="s">
        <v>533</v>
      </c>
      <c r="H119" t="s">
        <v>4748</v>
      </c>
      <c r="I119" t="s">
        <v>4749</v>
      </c>
      <c r="J119" t="s">
        <v>4750</v>
      </c>
      <c r="K119" t="s">
        <v>4751</v>
      </c>
      <c r="L119" t="s">
        <v>4752</v>
      </c>
      <c r="M119" t="s">
        <v>4753</v>
      </c>
      <c r="N119" t="s">
        <v>568</v>
      </c>
      <c r="O119" t="s">
        <v>541</v>
      </c>
      <c r="P119" t="s">
        <v>597</v>
      </c>
      <c r="Q119" t="s">
        <v>541</v>
      </c>
      <c r="R119" t="s">
        <v>597</v>
      </c>
      <c r="S119" t="s">
        <v>541</v>
      </c>
      <c r="T119" t="s">
        <v>597</v>
      </c>
      <c r="U119" t="s">
        <v>541</v>
      </c>
      <c r="V119" t="s">
        <v>597</v>
      </c>
      <c r="W119" t="s">
        <v>4754</v>
      </c>
      <c r="X119" t="s">
        <v>4755</v>
      </c>
      <c r="Y119" t="s">
        <v>533</v>
      </c>
      <c r="Z119" t="s">
        <v>4756</v>
      </c>
      <c r="AA119" t="s">
        <v>4757</v>
      </c>
      <c r="AB119" t="s">
        <v>4747</v>
      </c>
      <c r="AC119" t="s">
        <v>4758</v>
      </c>
    </row>
    <row r="120" spans="1:72" x14ac:dyDescent="0.3">
      <c r="A120" t="s">
        <v>2389</v>
      </c>
      <c r="B120" t="s">
        <v>2390</v>
      </c>
      <c r="C120" t="s">
        <v>2391</v>
      </c>
      <c r="D120" t="s">
        <v>530</v>
      </c>
      <c r="E120" t="s">
        <v>531</v>
      </c>
      <c r="F120" t="s">
        <v>1603</v>
      </c>
      <c r="G120" t="s">
        <v>533</v>
      </c>
      <c r="H120" t="s">
        <v>2392</v>
      </c>
      <c r="I120" t="s">
        <v>2393</v>
      </c>
      <c r="J120" t="s">
        <v>2394</v>
      </c>
      <c r="K120" t="s">
        <v>2395</v>
      </c>
      <c r="L120" t="s">
        <v>551</v>
      </c>
      <c r="M120" t="s">
        <v>551</v>
      </c>
      <c r="N120" t="s">
        <v>540</v>
      </c>
      <c r="O120" t="s">
        <v>541</v>
      </c>
      <c r="P120" t="s">
        <v>543</v>
      </c>
      <c r="Q120" t="s">
        <v>541</v>
      </c>
      <c r="R120" t="s">
        <v>543</v>
      </c>
      <c r="S120" t="s">
        <v>541</v>
      </c>
      <c r="T120" t="s">
        <v>543</v>
      </c>
      <c r="U120" t="s">
        <v>541</v>
      </c>
      <c r="V120" t="s">
        <v>543</v>
      </c>
      <c r="W120" t="s">
        <v>2396</v>
      </c>
      <c r="X120" t="s">
        <v>2397</v>
      </c>
      <c r="Y120" t="s">
        <v>533</v>
      </c>
      <c r="Z120" t="s">
        <v>2398</v>
      </c>
      <c r="AA120" t="s">
        <v>2399</v>
      </c>
      <c r="AB120" t="s">
        <v>1603</v>
      </c>
      <c r="AC120" t="s">
        <v>694</v>
      </c>
      <c r="AD120" t="s">
        <v>2400</v>
      </c>
      <c r="AE120" t="s">
        <v>980</v>
      </c>
      <c r="AF120" t="s">
        <v>533</v>
      </c>
      <c r="AG120" t="s">
        <v>981</v>
      </c>
      <c r="AH120" t="s">
        <v>549</v>
      </c>
      <c r="AI120" t="s">
        <v>868</v>
      </c>
      <c r="AJ120" t="s">
        <v>694</v>
      </c>
    </row>
    <row r="121" spans="1:72" x14ac:dyDescent="0.3">
      <c r="A121" t="s">
        <v>2401</v>
      </c>
      <c r="B121" t="s">
        <v>2402</v>
      </c>
      <c r="C121" t="s">
        <v>2391</v>
      </c>
      <c r="D121" t="s">
        <v>559</v>
      </c>
      <c r="E121" t="s">
        <v>531</v>
      </c>
      <c r="F121" t="s">
        <v>2403</v>
      </c>
      <c r="G121" t="s">
        <v>561</v>
      </c>
      <c r="H121" t="s">
        <v>2404</v>
      </c>
      <c r="I121" t="s">
        <v>2405</v>
      </c>
      <c r="J121" t="s">
        <v>2406</v>
      </c>
      <c r="K121" t="s">
        <v>2407</v>
      </c>
      <c r="L121" t="s">
        <v>2408</v>
      </c>
      <c r="M121" t="s">
        <v>2409</v>
      </c>
      <c r="N121" t="s">
        <v>663</v>
      </c>
      <c r="O121" t="s">
        <v>541</v>
      </c>
      <c r="P121" t="s">
        <v>542</v>
      </c>
      <c r="Q121" t="s">
        <v>541</v>
      </c>
      <c r="R121" t="s">
        <v>597</v>
      </c>
      <c r="S121" t="s">
        <v>541</v>
      </c>
      <c r="T121" t="s">
        <v>597</v>
      </c>
      <c r="U121" t="s">
        <v>541</v>
      </c>
      <c r="V121" t="s">
        <v>597</v>
      </c>
      <c r="W121" t="s">
        <v>2410</v>
      </c>
      <c r="X121" t="s">
        <v>2411</v>
      </c>
      <c r="Y121" t="s">
        <v>561</v>
      </c>
      <c r="Z121" t="s">
        <v>2412</v>
      </c>
      <c r="AA121" t="s">
        <v>2413</v>
      </c>
      <c r="AB121" t="s">
        <v>1603</v>
      </c>
      <c r="AC121" t="s">
        <v>2414</v>
      </c>
      <c r="AD121" t="s">
        <v>2415</v>
      </c>
      <c r="AE121" t="s">
        <v>2416</v>
      </c>
      <c r="AF121" t="s">
        <v>561</v>
      </c>
      <c r="AG121" t="s">
        <v>2417</v>
      </c>
      <c r="AH121" t="s">
        <v>2413</v>
      </c>
      <c r="AI121" t="s">
        <v>1603</v>
      </c>
      <c r="AJ121" t="s">
        <v>2418</v>
      </c>
    </row>
    <row r="122" spans="1:72" x14ac:dyDescent="0.3">
      <c r="A122" t="s">
        <v>2419</v>
      </c>
      <c r="B122" t="s">
        <v>4759</v>
      </c>
      <c r="C122" t="s">
        <v>2391</v>
      </c>
      <c r="D122" t="s">
        <v>530</v>
      </c>
      <c r="E122" t="s">
        <v>531</v>
      </c>
      <c r="F122" t="s">
        <v>4760</v>
      </c>
      <c r="G122" t="s">
        <v>533</v>
      </c>
      <c r="H122" t="s">
        <v>4761</v>
      </c>
      <c r="I122" t="s">
        <v>4762</v>
      </c>
      <c r="J122" t="s">
        <v>4763</v>
      </c>
      <c r="K122" t="s">
        <v>2460</v>
      </c>
      <c r="L122" t="s">
        <v>4764</v>
      </c>
      <c r="M122" t="s">
        <v>4765</v>
      </c>
      <c r="N122" t="s">
        <v>540</v>
      </c>
      <c r="O122" t="s">
        <v>541</v>
      </c>
      <c r="P122" t="s">
        <v>597</v>
      </c>
      <c r="Q122" t="s">
        <v>541</v>
      </c>
      <c r="R122" t="s">
        <v>543</v>
      </c>
      <c r="S122" t="s">
        <v>541</v>
      </c>
      <c r="T122" t="s">
        <v>543</v>
      </c>
      <c r="U122" t="s">
        <v>541</v>
      </c>
      <c r="V122" t="s">
        <v>543</v>
      </c>
      <c r="W122" t="s">
        <v>2428</v>
      </c>
      <c r="X122" t="s">
        <v>4766</v>
      </c>
      <c r="Y122" t="s">
        <v>533</v>
      </c>
      <c r="Z122" t="s">
        <v>4767</v>
      </c>
      <c r="AA122" t="s">
        <v>4768</v>
      </c>
      <c r="AB122" t="s">
        <v>2468</v>
      </c>
      <c r="AC122" t="s">
        <v>4769</v>
      </c>
      <c r="AD122" t="s">
        <v>2432</v>
      </c>
      <c r="AE122" t="s">
        <v>4770</v>
      </c>
      <c r="AF122" t="s">
        <v>533</v>
      </c>
      <c r="AG122" t="s">
        <v>4771</v>
      </c>
      <c r="AH122" t="s">
        <v>4768</v>
      </c>
      <c r="AI122" t="s">
        <v>2468</v>
      </c>
      <c r="AJ122" t="s">
        <v>4772</v>
      </c>
    </row>
    <row r="123" spans="1:72" x14ac:dyDescent="0.3">
      <c r="A123" t="s">
        <v>2436</v>
      </c>
      <c r="B123" t="s">
        <v>2437</v>
      </c>
      <c r="C123" t="s">
        <v>2391</v>
      </c>
      <c r="D123" t="s">
        <v>559</v>
      </c>
      <c r="E123" t="s">
        <v>531</v>
      </c>
      <c r="F123" t="s">
        <v>2438</v>
      </c>
      <c r="G123" t="s">
        <v>561</v>
      </c>
      <c r="H123" t="s">
        <v>2439</v>
      </c>
      <c r="I123" t="s">
        <v>2440</v>
      </c>
      <c r="J123" t="s">
        <v>2441</v>
      </c>
      <c r="K123" t="s">
        <v>2442</v>
      </c>
      <c r="L123" t="s">
        <v>2443</v>
      </c>
      <c r="M123" t="s">
        <v>2444</v>
      </c>
      <c r="N123" t="s">
        <v>568</v>
      </c>
      <c r="O123" t="s">
        <v>541</v>
      </c>
      <c r="P123" t="s">
        <v>597</v>
      </c>
      <c r="Q123" t="s">
        <v>541</v>
      </c>
      <c r="R123" t="s">
        <v>597</v>
      </c>
      <c r="S123" t="s">
        <v>541</v>
      </c>
      <c r="T123" t="s">
        <v>597</v>
      </c>
      <c r="U123" t="s">
        <v>541</v>
      </c>
      <c r="V123" t="s">
        <v>597</v>
      </c>
      <c r="W123" t="s">
        <v>2445</v>
      </c>
      <c r="X123" t="s">
        <v>2446</v>
      </c>
      <c r="Y123" t="s">
        <v>561</v>
      </c>
      <c r="Z123" t="s">
        <v>2447</v>
      </c>
      <c r="AA123" t="s">
        <v>2448</v>
      </c>
      <c r="AB123" t="s">
        <v>2449</v>
      </c>
      <c r="AC123" t="s">
        <v>551</v>
      </c>
      <c r="AD123" t="s">
        <v>2450</v>
      </c>
      <c r="AE123" t="s">
        <v>2451</v>
      </c>
      <c r="AF123" t="s">
        <v>561</v>
      </c>
      <c r="AG123" t="s">
        <v>2452</v>
      </c>
      <c r="AH123" t="s">
        <v>2453</v>
      </c>
      <c r="AI123" t="s">
        <v>2438</v>
      </c>
      <c r="AJ123" t="s">
        <v>2454</v>
      </c>
      <c r="AK123" t="s">
        <v>556</v>
      </c>
      <c r="AR123" t="s">
        <v>556</v>
      </c>
      <c r="AY123" t="s">
        <v>556</v>
      </c>
      <c r="BF123" t="s">
        <v>556</v>
      </c>
      <c r="BM123" t="s">
        <v>556</v>
      </c>
      <c r="BT123" t="s">
        <v>556</v>
      </c>
    </row>
    <row r="124" spans="1:72" x14ac:dyDescent="0.3">
      <c r="A124" t="s">
        <v>2455</v>
      </c>
      <c r="B124" t="s">
        <v>2456</v>
      </c>
      <c r="C124" t="s">
        <v>2391</v>
      </c>
      <c r="D124" t="s">
        <v>2421</v>
      </c>
      <c r="E124" t="s">
        <v>531</v>
      </c>
      <c r="F124" t="s">
        <v>2456</v>
      </c>
      <c r="G124" t="s">
        <v>533</v>
      </c>
      <c r="H124" t="s">
        <v>2457</v>
      </c>
      <c r="I124" t="s">
        <v>2458</v>
      </c>
      <c r="J124" t="s">
        <v>2459</v>
      </c>
      <c r="K124" t="s">
        <v>2460</v>
      </c>
      <c r="L124" t="s">
        <v>694</v>
      </c>
      <c r="M124" t="s">
        <v>2461</v>
      </c>
      <c r="N124" t="s">
        <v>540</v>
      </c>
      <c r="O124" t="s">
        <v>541</v>
      </c>
      <c r="P124" t="s">
        <v>543</v>
      </c>
      <c r="Q124" t="s">
        <v>541</v>
      </c>
      <c r="R124" t="s">
        <v>543</v>
      </c>
      <c r="S124" t="s">
        <v>541</v>
      </c>
      <c r="T124" t="s">
        <v>543</v>
      </c>
      <c r="U124" t="s">
        <v>541</v>
      </c>
      <c r="V124" t="s">
        <v>543</v>
      </c>
      <c r="W124" t="s">
        <v>2462</v>
      </c>
      <c r="X124" t="s">
        <v>2463</v>
      </c>
      <c r="Y124" t="s">
        <v>533</v>
      </c>
      <c r="Z124" t="s">
        <v>2464</v>
      </c>
      <c r="AA124" t="s">
        <v>2399</v>
      </c>
      <c r="AB124" t="s">
        <v>2431</v>
      </c>
      <c r="AC124" t="s">
        <v>694</v>
      </c>
      <c r="AD124" t="s">
        <v>2465</v>
      </c>
      <c r="AE124" t="s">
        <v>2433</v>
      </c>
      <c r="AF124" t="s">
        <v>533</v>
      </c>
      <c r="AG124" t="s">
        <v>2434</v>
      </c>
      <c r="AH124" t="s">
        <v>2435</v>
      </c>
      <c r="AI124" t="s">
        <v>2431</v>
      </c>
      <c r="AJ124" t="s">
        <v>694</v>
      </c>
    </row>
    <row r="125" spans="1:72" x14ac:dyDescent="0.3">
      <c r="A125" t="s">
        <v>2466</v>
      </c>
      <c r="B125" t="s">
        <v>2467</v>
      </c>
      <c r="C125" t="s">
        <v>2391</v>
      </c>
      <c r="D125" t="s">
        <v>559</v>
      </c>
      <c r="E125" t="s">
        <v>531</v>
      </c>
      <c r="F125" t="s">
        <v>2468</v>
      </c>
      <c r="G125" t="s">
        <v>561</v>
      </c>
      <c r="H125" t="s">
        <v>2469</v>
      </c>
      <c r="I125" t="s">
        <v>2470</v>
      </c>
      <c r="J125" t="s">
        <v>2471</v>
      </c>
      <c r="K125" t="s">
        <v>2460</v>
      </c>
      <c r="L125" t="s">
        <v>2443</v>
      </c>
      <c r="M125" t="s">
        <v>2472</v>
      </c>
      <c r="N125" t="s">
        <v>568</v>
      </c>
      <c r="O125" t="s">
        <v>541</v>
      </c>
      <c r="P125" t="s">
        <v>597</v>
      </c>
      <c r="Q125" t="s">
        <v>541</v>
      </c>
      <c r="R125" t="s">
        <v>543</v>
      </c>
      <c r="S125" t="s">
        <v>541</v>
      </c>
      <c r="T125" t="s">
        <v>543</v>
      </c>
      <c r="U125" t="s">
        <v>541</v>
      </c>
      <c r="V125" t="s">
        <v>543</v>
      </c>
      <c r="W125" t="s">
        <v>2473</v>
      </c>
      <c r="X125" t="s">
        <v>2471</v>
      </c>
      <c r="Y125" t="s">
        <v>561</v>
      </c>
      <c r="Z125" t="s">
        <v>2474</v>
      </c>
      <c r="AA125" t="s">
        <v>2475</v>
      </c>
      <c r="AB125" t="s">
        <v>2468</v>
      </c>
      <c r="AC125" t="s">
        <v>2476</v>
      </c>
    </row>
    <row r="126" spans="1:72" x14ac:dyDescent="0.3">
      <c r="A126" t="s">
        <v>2477</v>
      </c>
      <c r="B126" t="s">
        <v>2478</v>
      </c>
      <c r="C126" t="s">
        <v>2391</v>
      </c>
      <c r="D126" t="s">
        <v>530</v>
      </c>
      <c r="E126" t="s">
        <v>531</v>
      </c>
      <c r="F126" t="s">
        <v>2479</v>
      </c>
      <c r="G126" t="s">
        <v>533</v>
      </c>
      <c r="I126" t="s">
        <v>2480</v>
      </c>
      <c r="J126" t="s">
        <v>2481</v>
      </c>
      <c r="K126" t="s">
        <v>2460</v>
      </c>
      <c r="L126" t="s">
        <v>694</v>
      </c>
      <c r="M126" t="s">
        <v>2461</v>
      </c>
      <c r="N126" t="s">
        <v>540</v>
      </c>
      <c r="O126" t="s">
        <v>541</v>
      </c>
      <c r="P126" t="s">
        <v>543</v>
      </c>
      <c r="Q126" t="s">
        <v>541</v>
      </c>
      <c r="R126" t="s">
        <v>543</v>
      </c>
      <c r="S126" t="s">
        <v>541</v>
      </c>
      <c r="T126" t="s">
        <v>543</v>
      </c>
      <c r="U126" t="s">
        <v>541</v>
      </c>
      <c r="V126" t="s">
        <v>543</v>
      </c>
      <c r="W126" t="s">
        <v>2482</v>
      </c>
      <c r="X126" t="s">
        <v>2483</v>
      </c>
      <c r="Y126" t="s">
        <v>533</v>
      </c>
      <c r="Z126" t="s">
        <v>2484</v>
      </c>
      <c r="AA126" t="s">
        <v>2399</v>
      </c>
      <c r="AB126" t="s">
        <v>1603</v>
      </c>
      <c r="AC126" t="s">
        <v>694</v>
      </c>
      <c r="AD126" t="s">
        <v>2485</v>
      </c>
      <c r="AE126" t="s">
        <v>2486</v>
      </c>
      <c r="AF126" t="s">
        <v>533</v>
      </c>
      <c r="AG126" t="s">
        <v>2487</v>
      </c>
      <c r="AH126" t="s">
        <v>1238</v>
      </c>
      <c r="AI126" t="s">
        <v>868</v>
      </c>
      <c r="AJ126" t="s">
        <v>694</v>
      </c>
    </row>
    <row r="127" spans="1:72" x14ac:dyDescent="0.3">
      <c r="A127" t="s">
        <v>2488</v>
      </c>
      <c r="B127" t="s">
        <v>2489</v>
      </c>
      <c r="C127" t="s">
        <v>2391</v>
      </c>
      <c r="D127" t="s">
        <v>530</v>
      </c>
      <c r="E127" t="s">
        <v>531</v>
      </c>
      <c r="F127" t="s">
        <v>532</v>
      </c>
      <c r="G127" t="s">
        <v>533</v>
      </c>
      <c r="H127" t="s">
        <v>2490</v>
      </c>
      <c r="I127" t="s">
        <v>2491</v>
      </c>
      <c r="J127" t="s">
        <v>2492</v>
      </c>
      <c r="K127" t="s">
        <v>2493</v>
      </c>
      <c r="L127" t="s">
        <v>551</v>
      </c>
      <c r="M127" t="s">
        <v>2494</v>
      </c>
      <c r="N127" t="s">
        <v>848</v>
      </c>
      <c r="O127" t="s">
        <v>541</v>
      </c>
      <c r="P127" t="s">
        <v>543</v>
      </c>
      <c r="Q127" t="s">
        <v>541</v>
      </c>
      <c r="R127" t="s">
        <v>543</v>
      </c>
      <c r="S127" t="s">
        <v>541</v>
      </c>
      <c r="T127" t="s">
        <v>543</v>
      </c>
      <c r="U127" t="s">
        <v>541</v>
      </c>
      <c r="V127" t="s">
        <v>543</v>
      </c>
      <c r="W127" t="s">
        <v>2495</v>
      </c>
      <c r="X127" t="s">
        <v>2496</v>
      </c>
      <c r="Y127" t="s">
        <v>533</v>
      </c>
      <c r="Z127" t="s">
        <v>2497</v>
      </c>
      <c r="AA127" t="s">
        <v>2498</v>
      </c>
      <c r="AB127" t="s">
        <v>654</v>
      </c>
      <c r="AC127" t="s">
        <v>2499</v>
      </c>
      <c r="AD127" t="s">
        <v>2500</v>
      </c>
      <c r="AE127" t="s">
        <v>2501</v>
      </c>
      <c r="AF127" t="s">
        <v>533</v>
      </c>
      <c r="AG127" t="s">
        <v>2502</v>
      </c>
      <c r="AH127" t="s">
        <v>549</v>
      </c>
      <c r="AI127" t="s">
        <v>550</v>
      </c>
      <c r="AJ127" t="s">
        <v>2503</v>
      </c>
      <c r="AK127" t="s">
        <v>556</v>
      </c>
      <c r="AR127" t="s">
        <v>556</v>
      </c>
      <c r="AY127" t="s">
        <v>556</v>
      </c>
      <c r="BF127" t="s">
        <v>556</v>
      </c>
      <c r="BM127" t="s">
        <v>556</v>
      </c>
      <c r="BT127" t="s">
        <v>556</v>
      </c>
    </row>
    <row r="128" spans="1:72" x14ac:dyDescent="0.3">
      <c r="A128" t="s">
        <v>4773</v>
      </c>
      <c r="B128" t="s">
        <v>4774</v>
      </c>
      <c r="C128" t="s">
        <v>2391</v>
      </c>
      <c r="D128" t="s">
        <v>530</v>
      </c>
      <c r="E128" t="s">
        <v>531</v>
      </c>
      <c r="F128" t="s">
        <v>4775</v>
      </c>
      <c r="G128" t="s">
        <v>533</v>
      </c>
      <c r="H128" t="s">
        <v>4776</v>
      </c>
      <c r="I128" t="s">
        <v>4777</v>
      </c>
      <c r="J128" t="s">
        <v>4778</v>
      </c>
      <c r="K128" t="s">
        <v>2460</v>
      </c>
      <c r="L128" t="s">
        <v>4779</v>
      </c>
      <c r="M128" t="s">
        <v>4780</v>
      </c>
      <c r="N128" t="s">
        <v>540</v>
      </c>
      <c r="O128" t="s">
        <v>541</v>
      </c>
      <c r="P128" t="s">
        <v>597</v>
      </c>
      <c r="Q128" t="s">
        <v>541</v>
      </c>
      <c r="R128" t="s">
        <v>543</v>
      </c>
      <c r="S128" t="s">
        <v>541</v>
      </c>
      <c r="T128" t="s">
        <v>543</v>
      </c>
      <c r="U128" t="s">
        <v>541</v>
      </c>
      <c r="V128" t="s">
        <v>543</v>
      </c>
      <c r="W128" t="s">
        <v>4781</v>
      </c>
      <c r="X128" t="s">
        <v>4782</v>
      </c>
      <c r="Y128" t="s">
        <v>533</v>
      </c>
      <c r="Z128" t="s">
        <v>4783</v>
      </c>
      <c r="AA128" t="s">
        <v>4768</v>
      </c>
      <c r="AB128" t="s">
        <v>4784</v>
      </c>
      <c r="AC128" t="s">
        <v>4769</v>
      </c>
      <c r="AD128" t="s">
        <v>4785</v>
      </c>
      <c r="AE128" t="s">
        <v>4786</v>
      </c>
      <c r="AF128" t="s">
        <v>533</v>
      </c>
      <c r="AG128" t="s">
        <v>4787</v>
      </c>
      <c r="AH128" t="s">
        <v>4768</v>
      </c>
      <c r="AI128" t="s">
        <v>4784</v>
      </c>
      <c r="AJ128" t="s">
        <v>4772</v>
      </c>
    </row>
    <row r="129" spans="1:72" x14ac:dyDescent="0.3">
      <c r="A129" t="s">
        <v>4788</v>
      </c>
      <c r="B129" t="s">
        <v>2420</v>
      </c>
      <c r="C129" t="s">
        <v>2391</v>
      </c>
      <c r="D129" t="s">
        <v>2421</v>
      </c>
      <c r="E129" t="s">
        <v>531</v>
      </c>
      <c r="F129" t="s">
        <v>2422</v>
      </c>
      <c r="G129" t="s">
        <v>533</v>
      </c>
      <c r="H129" t="s">
        <v>2423</v>
      </c>
      <c r="I129" t="s">
        <v>2424</v>
      </c>
      <c r="J129" t="s">
        <v>2425</v>
      </c>
      <c r="K129" t="s">
        <v>2426</v>
      </c>
      <c r="L129" t="s">
        <v>551</v>
      </c>
      <c r="M129" t="s">
        <v>2427</v>
      </c>
      <c r="N129" t="s">
        <v>540</v>
      </c>
      <c r="O129" t="s">
        <v>541</v>
      </c>
      <c r="P129" t="s">
        <v>543</v>
      </c>
      <c r="Q129" t="s">
        <v>541</v>
      </c>
      <c r="R129" t="s">
        <v>543</v>
      </c>
      <c r="S129" t="s">
        <v>541</v>
      </c>
      <c r="T129" t="s">
        <v>543</v>
      </c>
      <c r="U129" t="s">
        <v>541</v>
      </c>
      <c r="V129" t="s">
        <v>543</v>
      </c>
      <c r="W129" t="s">
        <v>2428</v>
      </c>
      <c r="X129" t="s">
        <v>2429</v>
      </c>
      <c r="Y129" t="s">
        <v>533</v>
      </c>
      <c r="Z129" t="s">
        <v>2430</v>
      </c>
      <c r="AA129" t="s">
        <v>2399</v>
      </c>
      <c r="AB129" t="s">
        <v>2431</v>
      </c>
      <c r="AC129" t="s">
        <v>694</v>
      </c>
      <c r="AD129" t="s">
        <v>2432</v>
      </c>
      <c r="AE129" t="s">
        <v>2433</v>
      </c>
      <c r="AF129" t="s">
        <v>533</v>
      </c>
      <c r="AG129" t="s">
        <v>2434</v>
      </c>
      <c r="AH129" t="s">
        <v>2435</v>
      </c>
      <c r="AI129" t="s">
        <v>2431</v>
      </c>
      <c r="AJ129" t="s">
        <v>694</v>
      </c>
    </row>
    <row r="130" spans="1:72" x14ac:dyDescent="0.3">
      <c r="A130" t="s">
        <v>2504</v>
      </c>
      <c r="B130" t="s">
        <v>2505</v>
      </c>
      <c r="C130" t="s">
        <v>2506</v>
      </c>
      <c r="D130" t="s">
        <v>530</v>
      </c>
      <c r="E130" t="s">
        <v>531</v>
      </c>
      <c r="F130" t="s">
        <v>2507</v>
      </c>
      <c r="G130" t="s">
        <v>533</v>
      </c>
      <c r="H130" t="s">
        <v>2508</v>
      </c>
      <c r="I130" t="s">
        <v>2509</v>
      </c>
      <c r="J130" t="s">
        <v>2510</v>
      </c>
      <c r="K130" t="s">
        <v>2426</v>
      </c>
      <c r="L130" t="s">
        <v>2511</v>
      </c>
      <c r="M130" t="s">
        <v>694</v>
      </c>
      <c r="N130" t="s">
        <v>568</v>
      </c>
      <c r="O130" t="s">
        <v>541</v>
      </c>
      <c r="P130" t="s">
        <v>597</v>
      </c>
      <c r="Q130" t="s">
        <v>541</v>
      </c>
      <c r="R130" t="s">
        <v>543</v>
      </c>
      <c r="S130" t="s">
        <v>544</v>
      </c>
      <c r="T130" t="s">
        <v>545</v>
      </c>
      <c r="U130" t="s">
        <v>541</v>
      </c>
      <c r="V130" t="s">
        <v>543</v>
      </c>
      <c r="W130" t="s">
        <v>2512</v>
      </c>
      <c r="X130" t="s">
        <v>2513</v>
      </c>
      <c r="Y130" t="s">
        <v>533</v>
      </c>
      <c r="Z130" t="s">
        <v>2514</v>
      </c>
      <c r="AA130" t="s">
        <v>2515</v>
      </c>
      <c r="AB130" t="s">
        <v>1603</v>
      </c>
      <c r="AC130" t="s">
        <v>694</v>
      </c>
      <c r="AD130" t="s">
        <v>2516</v>
      </c>
      <c r="AE130" t="s">
        <v>2517</v>
      </c>
      <c r="AF130" t="s">
        <v>533</v>
      </c>
      <c r="AG130" t="s">
        <v>2518</v>
      </c>
      <c r="AH130" t="s">
        <v>2515</v>
      </c>
      <c r="AI130" t="s">
        <v>1603</v>
      </c>
      <c r="AJ130" t="s">
        <v>2519</v>
      </c>
    </row>
    <row r="131" spans="1:72" x14ac:dyDescent="0.3">
      <c r="A131" t="s">
        <v>2520</v>
      </c>
      <c r="B131" t="s">
        <v>2521</v>
      </c>
      <c r="C131" t="s">
        <v>2506</v>
      </c>
      <c r="D131" t="s">
        <v>559</v>
      </c>
      <c r="E131" t="s">
        <v>531</v>
      </c>
      <c r="F131" t="s">
        <v>2507</v>
      </c>
      <c r="G131" t="s">
        <v>561</v>
      </c>
      <c r="H131" t="s">
        <v>2522</v>
      </c>
      <c r="I131" t="s">
        <v>2523</v>
      </c>
      <c r="J131" t="s">
        <v>2524</v>
      </c>
      <c r="K131" t="s">
        <v>2525</v>
      </c>
      <c r="L131" t="s">
        <v>2526</v>
      </c>
      <c r="M131" t="s">
        <v>2527</v>
      </c>
      <c r="N131" t="s">
        <v>568</v>
      </c>
      <c r="O131" t="s">
        <v>541</v>
      </c>
      <c r="P131" t="s">
        <v>597</v>
      </c>
      <c r="Q131" t="s">
        <v>541</v>
      </c>
      <c r="R131" t="s">
        <v>543</v>
      </c>
      <c r="S131" t="s">
        <v>544</v>
      </c>
      <c r="T131" t="s">
        <v>545</v>
      </c>
      <c r="U131" t="s">
        <v>541</v>
      </c>
      <c r="V131" t="s">
        <v>543</v>
      </c>
      <c r="W131" t="s">
        <v>2528</v>
      </c>
      <c r="X131" t="s">
        <v>2513</v>
      </c>
      <c r="Y131" t="s">
        <v>561</v>
      </c>
      <c r="Z131" t="s">
        <v>2514</v>
      </c>
      <c r="AA131" t="s">
        <v>2515</v>
      </c>
      <c r="AB131" t="s">
        <v>1603</v>
      </c>
      <c r="AC131" t="s">
        <v>2529</v>
      </c>
      <c r="AD131" t="s">
        <v>2530</v>
      </c>
      <c r="AE131" t="s">
        <v>2531</v>
      </c>
      <c r="AF131" t="s">
        <v>561</v>
      </c>
      <c r="AG131" t="s">
        <v>2532</v>
      </c>
      <c r="AH131" t="s">
        <v>2533</v>
      </c>
      <c r="AI131" t="s">
        <v>1603</v>
      </c>
      <c r="AJ131" t="s">
        <v>2534</v>
      </c>
    </row>
    <row r="132" spans="1:72" x14ac:dyDescent="0.3">
      <c r="A132" t="s">
        <v>2535</v>
      </c>
      <c r="B132" t="s">
        <v>2536</v>
      </c>
      <c r="C132" t="s">
        <v>2506</v>
      </c>
      <c r="D132" t="s">
        <v>559</v>
      </c>
      <c r="E132" t="s">
        <v>531</v>
      </c>
      <c r="F132" t="s">
        <v>2537</v>
      </c>
      <c r="G132" t="s">
        <v>561</v>
      </c>
      <c r="H132" t="s">
        <v>2538</v>
      </c>
      <c r="I132" t="s">
        <v>2539</v>
      </c>
      <c r="J132" t="s">
        <v>2540</v>
      </c>
      <c r="K132" t="s">
        <v>2541</v>
      </c>
      <c r="L132" t="s">
        <v>2542</v>
      </c>
      <c r="M132" t="s">
        <v>2543</v>
      </c>
      <c r="N132" t="s">
        <v>568</v>
      </c>
      <c r="O132" t="s">
        <v>541</v>
      </c>
      <c r="P132" t="s">
        <v>542</v>
      </c>
      <c r="Q132" t="s">
        <v>541</v>
      </c>
      <c r="R132" t="s">
        <v>597</v>
      </c>
      <c r="S132" t="s">
        <v>541</v>
      </c>
      <c r="T132" t="s">
        <v>597</v>
      </c>
      <c r="U132" t="s">
        <v>541</v>
      </c>
      <c r="V132" t="s">
        <v>597</v>
      </c>
      <c r="W132" t="s">
        <v>2544</v>
      </c>
      <c r="X132" t="s">
        <v>2545</v>
      </c>
      <c r="Y132" t="s">
        <v>561</v>
      </c>
      <c r="Z132" t="s">
        <v>2546</v>
      </c>
      <c r="AA132" t="s">
        <v>2547</v>
      </c>
      <c r="AB132" t="s">
        <v>1603</v>
      </c>
      <c r="AC132" t="s">
        <v>2548</v>
      </c>
      <c r="AD132" t="s">
        <v>2549</v>
      </c>
      <c r="AE132" t="s">
        <v>2550</v>
      </c>
      <c r="AF132" t="s">
        <v>561</v>
      </c>
      <c r="AG132" t="s">
        <v>2551</v>
      </c>
      <c r="AH132" t="s">
        <v>2533</v>
      </c>
      <c r="AI132" t="s">
        <v>1603</v>
      </c>
      <c r="AJ132" t="s">
        <v>2552</v>
      </c>
      <c r="AK132" t="s">
        <v>556</v>
      </c>
      <c r="AR132" t="s">
        <v>556</v>
      </c>
      <c r="AY132" t="s">
        <v>556</v>
      </c>
      <c r="BF132" t="s">
        <v>556</v>
      </c>
      <c r="BM132" t="s">
        <v>556</v>
      </c>
      <c r="BT132" t="s">
        <v>556</v>
      </c>
    </row>
    <row r="133" spans="1:72" x14ac:dyDescent="0.3">
      <c r="A133" t="s">
        <v>2553</v>
      </c>
      <c r="B133" t="s">
        <v>2554</v>
      </c>
      <c r="C133" t="s">
        <v>2506</v>
      </c>
      <c r="D133" t="s">
        <v>530</v>
      </c>
      <c r="E133" t="s">
        <v>531</v>
      </c>
      <c r="F133" t="s">
        <v>2555</v>
      </c>
      <c r="G133" t="s">
        <v>533</v>
      </c>
      <c r="H133" t="s">
        <v>2556</v>
      </c>
      <c r="I133" t="s">
        <v>2557</v>
      </c>
      <c r="J133" t="s">
        <v>2558</v>
      </c>
      <c r="K133" t="s">
        <v>2395</v>
      </c>
      <c r="L133" t="s">
        <v>2559</v>
      </c>
      <c r="M133" t="s">
        <v>551</v>
      </c>
      <c r="N133" t="s">
        <v>663</v>
      </c>
      <c r="O133" t="s">
        <v>541</v>
      </c>
      <c r="P133" t="s">
        <v>597</v>
      </c>
      <c r="Q133" t="s">
        <v>541</v>
      </c>
      <c r="R133" t="s">
        <v>543</v>
      </c>
      <c r="S133" t="s">
        <v>544</v>
      </c>
      <c r="T133" t="s">
        <v>545</v>
      </c>
      <c r="U133" t="s">
        <v>541</v>
      </c>
      <c r="V133" t="s">
        <v>543</v>
      </c>
      <c r="W133" t="s">
        <v>2560</v>
      </c>
      <c r="X133" t="s">
        <v>2561</v>
      </c>
      <c r="Y133" t="s">
        <v>533</v>
      </c>
      <c r="Z133" t="s">
        <v>2557</v>
      </c>
      <c r="AA133" t="s">
        <v>2562</v>
      </c>
      <c r="AB133" t="s">
        <v>1603</v>
      </c>
      <c r="AC133" t="s">
        <v>2563</v>
      </c>
      <c r="AD133" t="s">
        <v>2564</v>
      </c>
      <c r="AE133" t="s">
        <v>980</v>
      </c>
      <c r="AF133" t="s">
        <v>533</v>
      </c>
      <c r="AG133" t="s">
        <v>981</v>
      </c>
      <c r="AH133" t="s">
        <v>1238</v>
      </c>
      <c r="AI133" t="s">
        <v>868</v>
      </c>
      <c r="AJ133" t="s">
        <v>694</v>
      </c>
    </row>
    <row r="134" spans="1:72" x14ac:dyDescent="0.3">
      <c r="A134" t="s">
        <v>2565</v>
      </c>
      <c r="B134" t="s">
        <v>2566</v>
      </c>
      <c r="C134" t="s">
        <v>2506</v>
      </c>
      <c r="D134" t="s">
        <v>530</v>
      </c>
      <c r="E134" t="s">
        <v>531</v>
      </c>
      <c r="F134" t="s">
        <v>2567</v>
      </c>
      <c r="G134" t="s">
        <v>533</v>
      </c>
      <c r="H134" t="s">
        <v>2568</v>
      </c>
      <c r="I134" t="s">
        <v>2569</v>
      </c>
      <c r="J134" t="s">
        <v>2570</v>
      </c>
      <c r="K134" t="s">
        <v>2426</v>
      </c>
      <c r="L134" t="s">
        <v>694</v>
      </c>
      <c r="M134" t="s">
        <v>694</v>
      </c>
      <c r="N134" t="s">
        <v>848</v>
      </c>
      <c r="O134" t="s">
        <v>2571</v>
      </c>
      <c r="P134" t="s">
        <v>543</v>
      </c>
      <c r="Q134" t="s">
        <v>541</v>
      </c>
      <c r="R134" t="s">
        <v>543</v>
      </c>
      <c r="S134" t="s">
        <v>544</v>
      </c>
      <c r="T134" t="s">
        <v>545</v>
      </c>
      <c r="U134" t="s">
        <v>541</v>
      </c>
      <c r="V134" t="s">
        <v>543</v>
      </c>
      <c r="W134" t="s">
        <v>2572</v>
      </c>
      <c r="X134" t="s">
        <v>2573</v>
      </c>
      <c r="Y134" t="s">
        <v>533</v>
      </c>
      <c r="Z134" t="s">
        <v>2574</v>
      </c>
      <c r="AA134" t="s">
        <v>2575</v>
      </c>
      <c r="AB134" t="s">
        <v>2576</v>
      </c>
      <c r="AD134" t="s">
        <v>2577</v>
      </c>
      <c r="AE134" t="s">
        <v>2578</v>
      </c>
      <c r="AF134" t="s">
        <v>533</v>
      </c>
      <c r="AG134" t="s">
        <v>2579</v>
      </c>
      <c r="AH134" t="s">
        <v>2575</v>
      </c>
      <c r="AI134" t="s">
        <v>2580</v>
      </c>
      <c r="AJ134" t="s">
        <v>694</v>
      </c>
    </row>
    <row r="135" spans="1:72" x14ac:dyDescent="0.3">
      <c r="A135" t="s">
        <v>2581</v>
      </c>
      <c r="B135" t="s">
        <v>2582</v>
      </c>
      <c r="C135" t="s">
        <v>2506</v>
      </c>
      <c r="D135" t="s">
        <v>559</v>
      </c>
      <c r="E135" t="s">
        <v>531</v>
      </c>
      <c r="F135" t="s">
        <v>2567</v>
      </c>
      <c r="G135" t="s">
        <v>533</v>
      </c>
      <c r="H135" t="s">
        <v>2583</v>
      </c>
      <c r="I135" t="s">
        <v>2584</v>
      </c>
      <c r="J135" t="s">
        <v>2585</v>
      </c>
      <c r="K135" t="s">
        <v>2426</v>
      </c>
      <c r="L135" t="s">
        <v>2586</v>
      </c>
      <c r="M135" t="s">
        <v>694</v>
      </c>
      <c r="N135" t="s">
        <v>568</v>
      </c>
      <c r="O135" t="s">
        <v>2571</v>
      </c>
      <c r="P135" t="s">
        <v>543</v>
      </c>
      <c r="Q135" t="s">
        <v>541</v>
      </c>
      <c r="R135" t="s">
        <v>543</v>
      </c>
      <c r="S135" t="s">
        <v>544</v>
      </c>
      <c r="T135" t="s">
        <v>545</v>
      </c>
      <c r="U135" t="s">
        <v>544</v>
      </c>
      <c r="V135" t="s">
        <v>545</v>
      </c>
      <c r="W135" t="s">
        <v>2587</v>
      </c>
      <c r="X135" t="s">
        <v>2588</v>
      </c>
      <c r="Y135" t="s">
        <v>533</v>
      </c>
      <c r="Z135" t="s">
        <v>2589</v>
      </c>
      <c r="AA135" t="s">
        <v>2575</v>
      </c>
      <c r="AB135" t="s">
        <v>2590</v>
      </c>
      <c r="AC135" t="s">
        <v>2591</v>
      </c>
      <c r="AD135" t="s">
        <v>2592</v>
      </c>
      <c r="AE135" t="s">
        <v>2593</v>
      </c>
      <c r="AF135" t="s">
        <v>533</v>
      </c>
      <c r="AG135" t="s">
        <v>2594</v>
      </c>
      <c r="AH135" t="s">
        <v>2575</v>
      </c>
      <c r="AI135" t="s">
        <v>2580</v>
      </c>
      <c r="AJ135" t="s">
        <v>2595</v>
      </c>
    </row>
    <row r="136" spans="1:72" x14ac:dyDescent="0.3">
      <c r="A136" t="s">
        <v>2596</v>
      </c>
      <c r="B136" t="s">
        <v>2597</v>
      </c>
      <c r="C136" t="s">
        <v>2506</v>
      </c>
      <c r="D136" t="s">
        <v>559</v>
      </c>
      <c r="E136" t="s">
        <v>531</v>
      </c>
      <c r="F136" t="s">
        <v>2567</v>
      </c>
      <c r="G136" t="s">
        <v>533</v>
      </c>
      <c r="H136" t="s">
        <v>2598</v>
      </c>
      <c r="I136" t="s">
        <v>2599</v>
      </c>
      <c r="J136" t="s">
        <v>2600</v>
      </c>
      <c r="K136" t="s">
        <v>2426</v>
      </c>
      <c r="L136" t="s">
        <v>2586</v>
      </c>
      <c r="M136" t="s">
        <v>694</v>
      </c>
      <c r="N136" t="s">
        <v>568</v>
      </c>
      <c r="O136" t="s">
        <v>2571</v>
      </c>
      <c r="P136" t="s">
        <v>543</v>
      </c>
      <c r="Q136" t="s">
        <v>541</v>
      </c>
      <c r="R136" t="s">
        <v>543</v>
      </c>
      <c r="S136" t="s">
        <v>544</v>
      </c>
      <c r="T136" t="s">
        <v>545</v>
      </c>
      <c r="U136" t="s">
        <v>544</v>
      </c>
      <c r="V136" t="s">
        <v>545</v>
      </c>
      <c r="W136" t="s">
        <v>2601</v>
      </c>
      <c r="X136" t="s">
        <v>2602</v>
      </c>
      <c r="Y136" t="s">
        <v>533</v>
      </c>
      <c r="Z136" t="s">
        <v>2603</v>
      </c>
      <c r="AA136" t="s">
        <v>2575</v>
      </c>
      <c r="AB136" t="s">
        <v>2590</v>
      </c>
      <c r="AC136" t="s">
        <v>2604</v>
      </c>
      <c r="AD136" t="s">
        <v>2605</v>
      </c>
      <c r="AE136" t="s">
        <v>2593</v>
      </c>
      <c r="AF136" t="s">
        <v>533</v>
      </c>
      <c r="AG136" t="s">
        <v>2579</v>
      </c>
      <c r="AH136" t="s">
        <v>2575</v>
      </c>
      <c r="AI136" t="s">
        <v>2580</v>
      </c>
      <c r="AJ136" t="s">
        <v>2595</v>
      </c>
    </row>
    <row r="137" spans="1:72" x14ac:dyDescent="0.3">
      <c r="A137" t="s">
        <v>2606</v>
      </c>
      <c r="B137" t="s">
        <v>2607</v>
      </c>
      <c r="C137" t="s">
        <v>2608</v>
      </c>
      <c r="D137" t="s">
        <v>530</v>
      </c>
      <c r="E137" t="s">
        <v>531</v>
      </c>
      <c r="F137" t="s">
        <v>2609</v>
      </c>
      <c r="G137" t="s">
        <v>533</v>
      </c>
      <c r="H137" t="s">
        <v>2610</v>
      </c>
      <c r="I137" t="s">
        <v>2611</v>
      </c>
      <c r="J137" t="s">
        <v>2612</v>
      </c>
      <c r="K137" t="s">
        <v>2613</v>
      </c>
      <c r="L137" t="s">
        <v>2614</v>
      </c>
      <c r="M137" t="s">
        <v>694</v>
      </c>
      <c r="N137" t="s">
        <v>540</v>
      </c>
      <c r="O137" t="s">
        <v>541</v>
      </c>
      <c r="P137" t="s">
        <v>543</v>
      </c>
      <c r="Q137" t="s">
        <v>541</v>
      </c>
      <c r="R137" t="s">
        <v>543</v>
      </c>
      <c r="S137" t="s">
        <v>544</v>
      </c>
      <c r="T137" t="s">
        <v>545</v>
      </c>
      <c r="U137" t="s">
        <v>541</v>
      </c>
      <c r="V137" t="s">
        <v>583</v>
      </c>
      <c r="W137" t="s">
        <v>2615</v>
      </c>
      <c r="X137" t="s">
        <v>2616</v>
      </c>
      <c r="Y137" t="s">
        <v>533</v>
      </c>
      <c r="Z137" t="s">
        <v>2617</v>
      </c>
      <c r="AA137" t="s">
        <v>2618</v>
      </c>
      <c r="AB137" t="s">
        <v>1603</v>
      </c>
      <c r="AD137" t="s">
        <v>2619</v>
      </c>
      <c r="AE137" t="s">
        <v>2620</v>
      </c>
      <c r="AF137" t="s">
        <v>533</v>
      </c>
      <c r="AG137" t="s">
        <v>2621</v>
      </c>
      <c r="AH137" t="s">
        <v>2622</v>
      </c>
      <c r="AI137" t="s">
        <v>2623</v>
      </c>
      <c r="AJ137" t="s">
        <v>694</v>
      </c>
    </row>
    <row r="138" spans="1:72" x14ac:dyDescent="0.3">
      <c r="A138" t="s">
        <v>2624</v>
      </c>
      <c r="B138" t="s">
        <v>4485</v>
      </c>
      <c r="C138" t="s">
        <v>2608</v>
      </c>
      <c r="D138" t="s">
        <v>559</v>
      </c>
      <c r="E138" t="s">
        <v>531</v>
      </c>
      <c r="F138" t="s">
        <v>917</v>
      </c>
      <c r="G138" t="s">
        <v>561</v>
      </c>
      <c r="H138" t="s">
        <v>2625</v>
      </c>
      <c r="I138" t="s">
        <v>2626</v>
      </c>
      <c r="J138" t="s">
        <v>4789</v>
      </c>
      <c r="K138" t="s">
        <v>2613</v>
      </c>
      <c r="L138" t="s">
        <v>2627</v>
      </c>
      <c r="M138" t="s">
        <v>2628</v>
      </c>
      <c r="N138" t="s">
        <v>663</v>
      </c>
      <c r="O138" t="s">
        <v>541</v>
      </c>
      <c r="P138" t="s">
        <v>597</v>
      </c>
      <c r="Q138" t="s">
        <v>541</v>
      </c>
      <c r="R138" t="s">
        <v>597</v>
      </c>
      <c r="S138" t="s">
        <v>544</v>
      </c>
      <c r="T138" t="s">
        <v>545</v>
      </c>
      <c r="U138" t="s">
        <v>541</v>
      </c>
      <c r="V138" t="s">
        <v>597</v>
      </c>
      <c r="W138" t="s">
        <v>2629</v>
      </c>
      <c r="X138" t="s">
        <v>4486</v>
      </c>
      <c r="Y138" t="s">
        <v>561</v>
      </c>
      <c r="Z138" t="s">
        <v>2630</v>
      </c>
      <c r="AA138" t="s">
        <v>2575</v>
      </c>
      <c r="AB138" t="s">
        <v>917</v>
      </c>
      <c r="AC138" t="s">
        <v>2631</v>
      </c>
      <c r="AD138" t="s">
        <v>2632</v>
      </c>
      <c r="AE138" t="s">
        <v>4487</v>
      </c>
      <c r="AF138" t="s">
        <v>561</v>
      </c>
      <c r="AG138" t="s">
        <v>2633</v>
      </c>
      <c r="AH138" t="s">
        <v>2575</v>
      </c>
      <c r="AI138" t="s">
        <v>2634</v>
      </c>
      <c r="AJ138" t="s">
        <v>2635</v>
      </c>
    </row>
    <row r="139" spans="1:72" x14ac:dyDescent="0.3">
      <c r="A139" t="s">
        <v>2636</v>
      </c>
      <c r="B139" t="s">
        <v>2637</v>
      </c>
      <c r="C139" t="s">
        <v>2608</v>
      </c>
      <c r="D139" t="s">
        <v>559</v>
      </c>
      <c r="E139" t="s">
        <v>531</v>
      </c>
      <c r="F139" t="s">
        <v>917</v>
      </c>
      <c r="G139" t="s">
        <v>561</v>
      </c>
      <c r="H139" t="s">
        <v>2638</v>
      </c>
      <c r="I139" t="s">
        <v>2639</v>
      </c>
      <c r="J139" t="s">
        <v>2640</v>
      </c>
      <c r="K139" t="s">
        <v>2613</v>
      </c>
      <c r="L139" t="s">
        <v>2641</v>
      </c>
      <c r="M139" t="s">
        <v>2642</v>
      </c>
      <c r="N139" t="s">
        <v>568</v>
      </c>
      <c r="O139" t="s">
        <v>541</v>
      </c>
      <c r="P139" t="s">
        <v>597</v>
      </c>
      <c r="Q139" t="s">
        <v>541</v>
      </c>
      <c r="R139" t="s">
        <v>543</v>
      </c>
      <c r="S139" t="s">
        <v>544</v>
      </c>
      <c r="T139" t="s">
        <v>545</v>
      </c>
      <c r="U139" t="s">
        <v>541</v>
      </c>
      <c r="V139" t="s">
        <v>543</v>
      </c>
      <c r="W139" t="s">
        <v>2643</v>
      </c>
      <c r="X139" t="s">
        <v>2644</v>
      </c>
      <c r="Y139" t="s">
        <v>561</v>
      </c>
      <c r="Z139" t="s">
        <v>2645</v>
      </c>
      <c r="AA139" t="s">
        <v>2575</v>
      </c>
      <c r="AB139" t="s">
        <v>917</v>
      </c>
      <c r="AC139" t="s">
        <v>2646</v>
      </c>
      <c r="AD139" t="s">
        <v>2647</v>
      </c>
      <c r="AE139" t="s">
        <v>2648</v>
      </c>
      <c r="AF139" t="s">
        <v>561</v>
      </c>
      <c r="AG139" t="s">
        <v>2649</v>
      </c>
      <c r="AH139" t="s">
        <v>2575</v>
      </c>
      <c r="AI139" t="s">
        <v>2634</v>
      </c>
      <c r="AJ139" t="s">
        <v>2635</v>
      </c>
    </row>
    <row r="140" spans="1:72" x14ac:dyDescent="0.3">
      <c r="A140" t="s">
        <v>2650</v>
      </c>
      <c r="B140" t="s">
        <v>2651</v>
      </c>
      <c r="C140" t="s">
        <v>2608</v>
      </c>
      <c r="D140" t="s">
        <v>559</v>
      </c>
      <c r="E140" t="s">
        <v>531</v>
      </c>
      <c r="F140" t="s">
        <v>917</v>
      </c>
      <c r="G140" t="s">
        <v>561</v>
      </c>
      <c r="H140" t="s">
        <v>2652</v>
      </c>
      <c r="I140" t="s">
        <v>2653</v>
      </c>
      <c r="J140" t="s">
        <v>2654</v>
      </c>
      <c r="K140" t="s">
        <v>2613</v>
      </c>
      <c r="L140" t="s">
        <v>2655</v>
      </c>
      <c r="M140" t="s">
        <v>2656</v>
      </c>
      <c r="N140" t="s">
        <v>568</v>
      </c>
      <c r="O140" t="s">
        <v>541</v>
      </c>
      <c r="P140" t="s">
        <v>597</v>
      </c>
      <c r="Q140" t="s">
        <v>541</v>
      </c>
      <c r="R140" t="s">
        <v>543</v>
      </c>
      <c r="S140" t="s">
        <v>544</v>
      </c>
      <c r="T140" t="s">
        <v>545</v>
      </c>
      <c r="U140" t="s">
        <v>541</v>
      </c>
      <c r="V140" t="s">
        <v>543</v>
      </c>
      <c r="W140" t="s">
        <v>2657</v>
      </c>
      <c r="X140" t="s">
        <v>2658</v>
      </c>
      <c r="Y140" t="s">
        <v>561</v>
      </c>
      <c r="Z140" t="s">
        <v>2659</v>
      </c>
      <c r="AA140" t="s">
        <v>2660</v>
      </c>
      <c r="AB140" t="s">
        <v>917</v>
      </c>
      <c r="AC140" t="s">
        <v>2661</v>
      </c>
      <c r="AD140" t="s">
        <v>2662</v>
      </c>
      <c r="AE140" t="s">
        <v>2663</v>
      </c>
      <c r="AF140" t="s">
        <v>561</v>
      </c>
      <c r="AG140" t="s">
        <v>2664</v>
      </c>
      <c r="AH140" t="s">
        <v>2660</v>
      </c>
      <c r="AI140" t="s">
        <v>2634</v>
      </c>
      <c r="AJ140" t="s">
        <v>2665</v>
      </c>
    </row>
    <row r="141" spans="1:72" x14ac:dyDescent="0.3">
      <c r="A141" t="s">
        <v>2666</v>
      </c>
      <c r="B141" t="s">
        <v>2667</v>
      </c>
      <c r="C141" t="s">
        <v>2608</v>
      </c>
      <c r="D141" t="s">
        <v>530</v>
      </c>
      <c r="E141" t="s">
        <v>531</v>
      </c>
      <c r="F141" t="s">
        <v>2668</v>
      </c>
      <c r="G141" t="s">
        <v>533</v>
      </c>
      <c r="H141" t="s">
        <v>2669</v>
      </c>
      <c r="I141" t="s">
        <v>2670</v>
      </c>
      <c r="J141" t="s">
        <v>2671</v>
      </c>
      <c r="K141" t="s">
        <v>2613</v>
      </c>
      <c r="L141" t="s">
        <v>694</v>
      </c>
      <c r="M141" t="s">
        <v>694</v>
      </c>
      <c r="N141" t="s">
        <v>848</v>
      </c>
      <c r="O141" t="s">
        <v>541</v>
      </c>
      <c r="P141" t="s">
        <v>543</v>
      </c>
      <c r="Q141" t="s">
        <v>541</v>
      </c>
      <c r="R141" t="s">
        <v>583</v>
      </c>
      <c r="S141" t="s">
        <v>544</v>
      </c>
      <c r="T141" t="s">
        <v>545</v>
      </c>
      <c r="U141" t="s">
        <v>541</v>
      </c>
      <c r="V141" t="s">
        <v>583</v>
      </c>
      <c r="W141" t="s">
        <v>2672</v>
      </c>
      <c r="X141" t="s">
        <v>2673</v>
      </c>
      <c r="Y141" t="s">
        <v>533</v>
      </c>
      <c r="Z141" t="s">
        <v>2674</v>
      </c>
      <c r="AA141" t="s">
        <v>2675</v>
      </c>
      <c r="AB141" t="s">
        <v>1603</v>
      </c>
      <c r="AE141" t="s">
        <v>2676</v>
      </c>
      <c r="AF141" t="s">
        <v>533</v>
      </c>
      <c r="AG141" t="s">
        <v>2677</v>
      </c>
      <c r="AH141" t="s">
        <v>2675</v>
      </c>
      <c r="AI141" t="s">
        <v>1603</v>
      </c>
    </row>
    <row r="142" spans="1:72" x14ac:dyDescent="0.3">
      <c r="A142" t="s">
        <v>2678</v>
      </c>
      <c r="B142" t="s">
        <v>2679</v>
      </c>
      <c r="C142" t="s">
        <v>2608</v>
      </c>
      <c r="D142" t="s">
        <v>559</v>
      </c>
      <c r="E142" t="s">
        <v>531</v>
      </c>
      <c r="F142" t="s">
        <v>2680</v>
      </c>
      <c r="G142" t="s">
        <v>561</v>
      </c>
      <c r="H142" t="s">
        <v>2681</v>
      </c>
      <c r="I142" t="s">
        <v>2682</v>
      </c>
      <c r="J142" t="s">
        <v>2683</v>
      </c>
      <c r="K142" t="s">
        <v>2684</v>
      </c>
      <c r="L142" t="s">
        <v>2685</v>
      </c>
      <c r="M142" t="s">
        <v>2628</v>
      </c>
      <c r="N142" t="s">
        <v>568</v>
      </c>
      <c r="O142" t="s">
        <v>541</v>
      </c>
      <c r="P142" t="s">
        <v>597</v>
      </c>
      <c r="Q142" t="s">
        <v>541</v>
      </c>
      <c r="R142" t="s">
        <v>543</v>
      </c>
      <c r="S142" t="s">
        <v>544</v>
      </c>
      <c r="T142" t="s">
        <v>545</v>
      </c>
      <c r="U142" t="s">
        <v>541</v>
      </c>
      <c r="V142" t="s">
        <v>543</v>
      </c>
      <c r="W142" t="s">
        <v>2686</v>
      </c>
      <c r="X142" t="s">
        <v>2687</v>
      </c>
      <c r="Y142" t="s">
        <v>561</v>
      </c>
      <c r="Z142" t="s">
        <v>2688</v>
      </c>
      <c r="AA142" t="s">
        <v>2689</v>
      </c>
      <c r="AB142" t="s">
        <v>2690</v>
      </c>
      <c r="AC142" t="s">
        <v>2691</v>
      </c>
      <c r="AD142" t="s">
        <v>2692</v>
      </c>
      <c r="AE142" t="s">
        <v>2693</v>
      </c>
      <c r="AF142" t="s">
        <v>561</v>
      </c>
      <c r="AG142" t="s">
        <v>2694</v>
      </c>
      <c r="AH142" t="s">
        <v>2689</v>
      </c>
      <c r="AI142" t="s">
        <v>2690</v>
      </c>
      <c r="AJ142" t="s">
        <v>2695</v>
      </c>
    </row>
    <row r="143" spans="1:72" x14ac:dyDescent="0.3">
      <c r="A143" t="s">
        <v>2696</v>
      </c>
      <c r="B143" t="s">
        <v>2697</v>
      </c>
      <c r="C143" t="s">
        <v>2608</v>
      </c>
      <c r="D143" t="s">
        <v>530</v>
      </c>
      <c r="E143" t="s">
        <v>531</v>
      </c>
      <c r="F143" t="s">
        <v>2697</v>
      </c>
      <c r="G143" t="s">
        <v>533</v>
      </c>
      <c r="H143" t="s">
        <v>2698</v>
      </c>
      <c r="I143" t="s">
        <v>2699</v>
      </c>
      <c r="J143" t="s">
        <v>2700</v>
      </c>
      <c r="K143" t="s">
        <v>2701</v>
      </c>
      <c r="L143" t="s">
        <v>2702</v>
      </c>
      <c r="N143" t="s">
        <v>568</v>
      </c>
      <c r="O143" t="s">
        <v>541</v>
      </c>
      <c r="P143" t="s">
        <v>543</v>
      </c>
      <c r="Q143" t="s">
        <v>541</v>
      </c>
      <c r="R143" t="s">
        <v>583</v>
      </c>
      <c r="S143" t="s">
        <v>544</v>
      </c>
      <c r="T143" t="s">
        <v>545</v>
      </c>
      <c r="U143" t="s">
        <v>541</v>
      </c>
      <c r="V143" t="s">
        <v>583</v>
      </c>
      <c r="W143" t="s">
        <v>2703</v>
      </c>
      <c r="X143" t="s">
        <v>2700</v>
      </c>
      <c r="Y143" t="s">
        <v>533</v>
      </c>
      <c r="Z143" t="s">
        <v>2704</v>
      </c>
      <c r="AA143" t="s">
        <v>2689</v>
      </c>
      <c r="AB143" t="s">
        <v>1603</v>
      </c>
    </row>
    <row r="144" spans="1:72" x14ac:dyDescent="0.3">
      <c r="A144" t="s">
        <v>2705</v>
      </c>
      <c r="B144" t="s">
        <v>2706</v>
      </c>
      <c r="C144" t="s">
        <v>2608</v>
      </c>
      <c r="D144" t="s">
        <v>559</v>
      </c>
      <c r="E144" t="s">
        <v>531</v>
      </c>
      <c r="F144" t="s">
        <v>917</v>
      </c>
      <c r="G144" t="s">
        <v>561</v>
      </c>
      <c r="H144" t="s">
        <v>2707</v>
      </c>
      <c r="I144" t="s">
        <v>2708</v>
      </c>
      <c r="J144" t="s">
        <v>2709</v>
      </c>
      <c r="K144" t="s">
        <v>2710</v>
      </c>
      <c r="L144" t="s">
        <v>2711</v>
      </c>
      <c r="M144" t="s">
        <v>2628</v>
      </c>
      <c r="N144" t="s">
        <v>568</v>
      </c>
      <c r="O144" t="s">
        <v>541</v>
      </c>
      <c r="P144" t="s">
        <v>597</v>
      </c>
      <c r="Q144" t="s">
        <v>541</v>
      </c>
      <c r="R144" t="s">
        <v>597</v>
      </c>
      <c r="S144" t="s">
        <v>541</v>
      </c>
      <c r="T144" t="s">
        <v>597</v>
      </c>
      <c r="U144" t="s">
        <v>541</v>
      </c>
      <c r="V144" t="s">
        <v>597</v>
      </c>
      <c r="W144" t="s">
        <v>2712</v>
      </c>
      <c r="X144" t="s">
        <v>2713</v>
      </c>
      <c r="Y144" t="s">
        <v>561</v>
      </c>
      <c r="Z144" t="s">
        <v>2714</v>
      </c>
      <c r="AA144" t="s">
        <v>2715</v>
      </c>
      <c r="AB144" t="s">
        <v>917</v>
      </c>
      <c r="AC144" t="s">
        <v>2716</v>
      </c>
      <c r="AD144" t="s">
        <v>2717</v>
      </c>
      <c r="AE144" t="s">
        <v>2718</v>
      </c>
      <c r="AF144" t="s">
        <v>561</v>
      </c>
      <c r="AG144" t="s">
        <v>2719</v>
      </c>
      <c r="AH144" t="s">
        <v>2689</v>
      </c>
      <c r="AI144" t="s">
        <v>2720</v>
      </c>
      <c r="AJ144" t="s">
        <v>2721</v>
      </c>
    </row>
    <row r="145" spans="1:72" x14ac:dyDescent="0.3">
      <c r="A145" t="s">
        <v>2722</v>
      </c>
      <c r="B145" t="s">
        <v>2723</v>
      </c>
      <c r="C145" t="s">
        <v>2608</v>
      </c>
      <c r="D145" t="s">
        <v>559</v>
      </c>
      <c r="E145" t="s">
        <v>531</v>
      </c>
      <c r="F145" t="s">
        <v>2724</v>
      </c>
      <c r="G145" t="s">
        <v>561</v>
      </c>
      <c r="H145" t="s">
        <v>2725</v>
      </c>
      <c r="I145" t="s">
        <v>2726</v>
      </c>
      <c r="J145" t="s">
        <v>2727</v>
      </c>
      <c r="K145" t="s">
        <v>2426</v>
      </c>
      <c r="L145" t="s">
        <v>2728</v>
      </c>
      <c r="M145" t="s">
        <v>2628</v>
      </c>
      <c r="N145" t="s">
        <v>568</v>
      </c>
      <c r="O145" t="s">
        <v>541</v>
      </c>
      <c r="P145" t="s">
        <v>542</v>
      </c>
      <c r="Q145" t="s">
        <v>541</v>
      </c>
      <c r="R145" t="s">
        <v>597</v>
      </c>
      <c r="S145" t="s">
        <v>541</v>
      </c>
      <c r="T145" t="s">
        <v>597</v>
      </c>
      <c r="U145" t="s">
        <v>541</v>
      </c>
      <c r="V145" t="s">
        <v>597</v>
      </c>
      <c r="W145" t="s">
        <v>2729</v>
      </c>
      <c r="X145" t="s">
        <v>2730</v>
      </c>
      <c r="Y145" t="s">
        <v>561</v>
      </c>
      <c r="Z145" t="s">
        <v>2731</v>
      </c>
      <c r="AA145" t="s">
        <v>2689</v>
      </c>
      <c r="AB145" t="s">
        <v>2732</v>
      </c>
      <c r="AC145" t="s">
        <v>2733</v>
      </c>
      <c r="AD145" t="s">
        <v>2734</v>
      </c>
      <c r="AE145" t="s">
        <v>2735</v>
      </c>
      <c r="AF145" t="s">
        <v>561</v>
      </c>
      <c r="AG145" t="s">
        <v>2736</v>
      </c>
      <c r="AH145" t="s">
        <v>2689</v>
      </c>
      <c r="AI145" t="s">
        <v>2737</v>
      </c>
      <c r="AJ145" t="s">
        <v>2738</v>
      </c>
    </row>
    <row r="146" spans="1:72" x14ac:dyDescent="0.3">
      <c r="A146" t="s">
        <v>2739</v>
      </c>
      <c r="B146" t="s">
        <v>2740</v>
      </c>
      <c r="C146" t="s">
        <v>2608</v>
      </c>
      <c r="D146" t="s">
        <v>530</v>
      </c>
      <c r="E146" t="s">
        <v>531</v>
      </c>
      <c r="F146" t="s">
        <v>2741</v>
      </c>
      <c r="G146" t="s">
        <v>533</v>
      </c>
      <c r="H146" t="s">
        <v>2742</v>
      </c>
      <c r="I146" t="s">
        <v>2743</v>
      </c>
      <c r="J146" t="s">
        <v>2744</v>
      </c>
      <c r="K146" t="s">
        <v>2613</v>
      </c>
      <c r="L146" t="s">
        <v>2745</v>
      </c>
      <c r="N146" t="s">
        <v>568</v>
      </c>
      <c r="O146" t="s">
        <v>541</v>
      </c>
      <c r="P146" t="s">
        <v>543</v>
      </c>
      <c r="Q146" t="s">
        <v>541</v>
      </c>
      <c r="R146" t="s">
        <v>583</v>
      </c>
      <c r="S146" t="s">
        <v>544</v>
      </c>
      <c r="T146" t="s">
        <v>545</v>
      </c>
      <c r="U146" t="s">
        <v>541</v>
      </c>
      <c r="V146" t="s">
        <v>583</v>
      </c>
      <c r="W146" t="s">
        <v>2746</v>
      </c>
      <c r="X146" t="s">
        <v>2747</v>
      </c>
      <c r="Y146" t="s">
        <v>533</v>
      </c>
      <c r="Z146" t="s">
        <v>2748</v>
      </c>
      <c r="AA146" t="s">
        <v>2749</v>
      </c>
      <c r="AB146" t="s">
        <v>1603</v>
      </c>
      <c r="AE146" t="s">
        <v>2750</v>
      </c>
      <c r="AF146" t="s">
        <v>533</v>
      </c>
      <c r="AG146" t="s">
        <v>2751</v>
      </c>
      <c r="AH146" t="s">
        <v>2749</v>
      </c>
      <c r="AI146" t="s">
        <v>1603</v>
      </c>
    </row>
    <row r="147" spans="1:72" x14ac:dyDescent="0.3">
      <c r="A147" t="s">
        <v>2752</v>
      </c>
      <c r="B147" t="s">
        <v>2753</v>
      </c>
      <c r="C147" t="s">
        <v>2754</v>
      </c>
      <c r="D147" t="s">
        <v>530</v>
      </c>
      <c r="E147" t="s">
        <v>2755</v>
      </c>
      <c r="F147" t="s">
        <v>2403</v>
      </c>
      <c r="G147" t="s">
        <v>533</v>
      </c>
      <c r="H147" t="s">
        <v>2756</v>
      </c>
      <c r="I147" t="s">
        <v>2757</v>
      </c>
      <c r="J147" t="s">
        <v>2758</v>
      </c>
      <c r="K147" t="s">
        <v>2759</v>
      </c>
      <c r="L147" t="s">
        <v>551</v>
      </c>
      <c r="M147" t="s">
        <v>2760</v>
      </c>
      <c r="N147" t="s">
        <v>568</v>
      </c>
      <c r="O147" t="s">
        <v>541</v>
      </c>
      <c r="P147" t="s">
        <v>542</v>
      </c>
      <c r="Q147" t="s">
        <v>541</v>
      </c>
      <c r="R147" t="s">
        <v>542</v>
      </c>
      <c r="S147" t="s">
        <v>541</v>
      </c>
      <c r="T147" t="s">
        <v>597</v>
      </c>
      <c r="U147" t="s">
        <v>541</v>
      </c>
      <c r="V147" t="s">
        <v>597</v>
      </c>
      <c r="W147" t="s">
        <v>2761</v>
      </c>
      <c r="X147" t="s">
        <v>2762</v>
      </c>
      <c r="Y147" t="s">
        <v>533</v>
      </c>
      <c r="Z147" t="s">
        <v>2763</v>
      </c>
      <c r="AA147" t="s">
        <v>2764</v>
      </c>
      <c r="AB147" t="s">
        <v>2765</v>
      </c>
      <c r="AC147" t="s">
        <v>2766</v>
      </c>
      <c r="AD147" t="s">
        <v>2767</v>
      </c>
      <c r="AE147" t="s">
        <v>2768</v>
      </c>
      <c r="AF147" t="s">
        <v>533</v>
      </c>
      <c r="AG147" t="s">
        <v>2769</v>
      </c>
      <c r="AH147" t="s">
        <v>2764</v>
      </c>
      <c r="AI147" t="s">
        <v>2765</v>
      </c>
      <c r="AJ147" t="s">
        <v>694</v>
      </c>
      <c r="AK147" t="s">
        <v>556</v>
      </c>
      <c r="AR147" t="s">
        <v>556</v>
      </c>
      <c r="AY147" t="s">
        <v>556</v>
      </c>
      <c r="BF147" t="s">
        <v>556</v>
      </c>
      <c r="BM147" t="s">
        <v>556</v>
      </c>
      <c r="BT147" t="s">
        <v>556</v>
      </c>
    </row>
    <row r="148" spans="1:72" x14ac:dyDescent="0.3">
      <c r="A148" t="s">
        <v>2770</v>
      </c>
      <c r="B148" t="s">
        <v>2771</v>
      </c>
      <c r="C148" t="s">
        <v>2754</v>
      </c>
      <c r="D148" t="s">
        <v>530</v>
      </c>
      <c r="E148" t="s">
        <v>2755</v>
      </c>
      <c r="F148" t="s">
        <v>2772</v>
      </c>
      <c r="G148" t="s">
        <v>533</v>
      </c>
      <c r="H148" t="s">
        <v>4790</v>
      </c>
      <c r="I148" t="s">
        <v>4791</v>
      </c>
      <c r="J148" t="s">
        <v>4792</v>
      </c>
      <c r="K148" t="s">
        <v>2773</v>
      </c>
      <c r="L148" t="s">
        <v>4793</v>
      </c>
      <c r="M148" t="s">
        <v>4794</v>
      </c>
      <c r="N148" t="s">
        <v>568</v>
      </c>
      <c r="O148" t="s">
        <v>541</v>
      </c>
      <c r="P148" t="s">
        <v>597</v>
      </c>
      <c r="Q148" t="s">
        <v>541</v>
      </c>
      <c r="R148" t="s">
        <v>597</v>
      </c>
      <c r="S148" t="s">
        <v>541</v>
      </c>
      <c r="T148" t="s">
        <v>597</v>
      </c>
      <c r="U148" t="s">
        <v>541</v>
      </c>
      <c r="V148" t="s">
        <v>597</v>
      </c>
      <c r="W148" t="s">
        <v>2774</v>
      </c>
      <c r="X148" t="s">
        <v>4795</v>
      </c>
      <c r="Y148" t="s">
        <v>533</v>
      </c>
      <c r="Z148" t="s">
        <v>4796</v>
      </c>
      <c r="AA148" t="s">
        <v>2775</v>
      </c>
      <c r="AB148" t="s">
        <v>2776</v>
      </c>
      <c r="AC148" t="s">
        <v>2777</v>
      </c>
      <c r="AD148" t="s">
        <v>2778</v>
      </c>
      <c r="AE148" t="s">
        <v>4797</v>
      </c>
      <c r="AF148" t="s">
        <v>533</v>
      </c>
      <c r="AG148" t="s">
        <v>4798</v>
      </c>
      <c r="AH148" t="s">
        <v>2775</v>
      </c>
      <c r="AI148" t="s">
        <v>2776</v>
      </c>
      <c r="AJ148" t="s">
        <v>4799</v>
      </c>
      <c r="AK148" t="s">
        <v>556</v>
      </c>
      <c r="AR148" t="s">
        <v>556</v>
      </c>
      <c r="AY148" t="s">
        <v>556</v>
      </c>
      <c r="BF148" t="s">
        <v>556</v>
      </c>
      <c r="BM148" t="s">
        <v>556</v>
      </c>
      <c r="BT148" t="s">
        <v>556</v>
      </c>
    </row>
    <row r="149" spans="1:72" x14ac:dyDescent="0.3">
      <c r="A149" t="s">
        <v>2779</v>
      </c>
      <c r="B149" t="s">
        <v>2780</v>
      </c>
      <c r="C149" t="s">
        <v>2754</v>
      </c>
      <c r="D149" t="s">
        <v>559</v>
      </c>
      <c r="E149" t="s">
        <v>2755</v>
      </c>
      <c r="F149" t="s">
        <v>2781</v>
      </c>
      <c r="G149" t="s">
        <v>561</v>
      </c>
      <c r="H149" t="s">
        <v>2782</v>
      </c>
      <c r="I149" t="s">
        <v>4800</v>
      </c>
      <c r="J149" t="s">
        <v>4801</v>
      </c>
      <c r="K149" t="s">
        <v>2783</v>
      </c>
      <c r="L149" t="s">
        <v>2784</v>
      </c>
      <c r="M149" t="s">
        <v>2788</v>
      </c>
      <c r="N149" t="s">
        <v>1001</v>
      </c>
      <c r="O149" t="s">
        <v>541</v>
      </c>
      <c r="P149" t="s">
        <v>542</v>
      </c>
      <c r="Q149" t="s">
        <v>541</v>
      </c>
      <c r="R149" t="s">
        <v>542</v>
      </c>
      <c r="S149" t="s">
        <v>541</v>
      </c>
      <c r="T149" t="s">
        <v>597</v>
      </c>
      <c r="U149" t="s">
        <v>541</v>
      </c>
      <c r="V149" t="s">
        <v>597</v>
      </c>
      <c r="W149" t="s">
        <v>2785</v>
      </c>
      <c r="X149" t="s">
        <v>2786</v>
      </c>
      <c r="Y149" t="s">
        <v>561</v>
      </c>
      <c r="Z149" t="s">
        <v>4802</v>
      </c>
      <c r="AA149" t="s">
        <v>2775</v>
      </c>
      <c r="AB149" t="s">
        <v>2787</v>
      </c>
      <c r="AC149" t="s">
        <v>2788</v>
      </c>
      <c r="AD149" t="s">
        <v>2789</v>
      </c>
      <c r="AE149" t="s">
        <v>4803</v>
      </c>
      <c r="AF149" t="s">
        <v>561</v>
      </c>
      <c r="AG149" t="s">
        <v>4804</v>
      </c>
      <c r="AH149" t="s">
        <v>2775</v>
      </c>
      <c r="AI149" t="s">
        <v>2790</v>
      </c>
      <c r="AJ149" t="s">
        <v>4805</v>
      </c>
      <c r="AK149" t="s">
        <v>556</v>
      </c>
      <c r="AR149" t="s">
        <v>556</v>
      </c>
      <c r="AY149" t="s">
        <v>556</v>
      </c>
      <c r="BF149" t="s">
        <v>556</v>
      </c>
      <c r="BM149" t="s">
        <v>556</v>
      </c>
      <c r="BT149" t="s">
        <v>556</v>
      </c>
    </row>
    <row r="150" spans="1:72" x14ac:dyDescent="0.3">
      <c r="A150" t="s">
        <v>2791</v>
      </c>
      <c r="B150" t="s">
        <v>4806</v>
      </c>
      <c r="C150" t="s">
        <v>2754</v>
      </c>
      <c r="D150" t="s">
        <v>559</v>
      </c>
      <c r="E150" t="s">
        <v>2755</v>
      </c>
      <c r="F150" t="s">
        <v>2781</v>
      </c>
      <c r="G150" t="s">
        <v>561</v>
      </c>
      <c r="H150" t="s">
        <v>2792</v>
      </c>
      <c r="I150" t="s">
        <v>4807</v>
      </c>
      <c r="J150" t="s">
        <v>4808</v>
      </c>
      <c r="K150" t="s">
        <v>4809</v>
      </c>
      <c r="L150" t="s">
        <v>2793</v>
      </c>
      <c r="M150" t="s">
        <v>2794</v>
      </c>
      <c r="N150" t="s">
        <v>568</v>
      </c>
      <c r="O150" t="s">
        <v>541</v>
      </c>
      <c r="P150" t="s">
        <v>597</v>
      </c>
      <c r="Q150" t="s">
        <v>541</v>
      </c>
      <c r="R150" t="s">
        <v>597</v>
      </c>
      <c r="S150" t="s">
        <v>541</v>
      </c>
      <c r="T150" t="s">
        <v>597</v>
      </c>
      <c r="U150" t="s">
        <v>541</v>
      </c>
      <c r="V150" t="s">
        <v>597</v>
      </c>
      <c r="W150" t="s">
        <v>2795</v>
      </c>
      <c r="X150" t="s">
        <v>4810</v>
      </c>
      <c r="Y150" t="s">
        <v>561</v>
      </c>
      <c r="Z150" t="s">
        <v>4811</v>
      </c>
      <c r="AA150" t="s">
        <v>2775</v>
      </c>
      <c r="AB150" t="s">
        <v>2796</v>
      </c>
      <c r="AC150" t="s">
        <v>2797</v>
      </c>
      <c r="AD150" t="s">
        <v>2798</v>
      </c>
      <c r="AE150" t="s">
        <v>2799</v>
      </c>
      <c r="AF150" t="s">
        <v>561</v>
      </c>
      <c r="AG150" t="s">
        <v>2800</v>
      </c>
      <c r="AH150" t="s">
        <v>2775</v>
      </c>
      <c r="AI150" t="s">
        <v>2796</v>
      </c>
      <c r="AJ150" t="s">
        <v>2801</v>
      </c>
    </row>
    <row r="151" spans="1:72" x14ac:dyDescent="0.3">
      <c r="A151" t="s">
        <v>2802</v>
      </c>
      <c r="B151" t="s">
        <v>2803</v>
      </c>
      <c r="C151" t="s">
        <v>2804</v>
      </c>
      <c r="D151" t="s">
        <v>530</v>
      </c>
      <c r="E151" t="s">
        <v>2805</v>
      </c>
      <c r="F151" t="s">
        <v>2806</v>
      </c>
      <c r="G151" t="s">
        <v>533</v>
      </c>
      <c r="H151" t="s">
        <v>2807</v>
      </c>
      <c r="I151" t="s">
        <v>2808</v>
      </c>
      <c r="J151" t="s">
        <v>2809</v>
      </c>
      <c r="K151" t="s">
        <v>2810</v>
      </c>
      <c r="L151" t="s">
        <v>2811</v>
      </c>
      <c r="M151" t="s">
        <v>1575</v>
      </c>
      <c r="N151" t="s">
        <v>568</v>
      </c>
      <c r="O151" t="s">
        <v>541</v>
      </c>
      <c r="P151" t="s">
        <v>597</v>
      </c>
      <c r="Q151" t="s">
        <v>541</v>
      </c>
      <c r="R151" t="s">
        <v>597</v>
      </c>
      <c r="S151" t="s">
        <v>544</v>
      </c>
      <c r="T151" t="s">
        <v>545</v>
      </c>
      <c r="U151" t="s">
        <v>541</v>
      </c>
      <c r="V151" t="s">
        <v>597</v>
      </c>
      <c r="W151" t="s">
        <v>2812</v>
      </c>
      <c r="X151" t="s">
        <v>2813</v>
      </c>
      <c r="Y151" t="s">
        <v>533</v>
      </c>
      <c r="Z151" t="s">
        <v>2814</v>
      </c>
      <c r="AA151" t="s">
        <v>2815</v>
      </c>
      <c r="AB151" t="s">
        <v>2816</v>
      </c>
      <c r="AD151" t="s">
        <v>2817</v>
      </c>
      <c r="AE151" t="s">
        <v>2818</v>
      </c>
      <c r="AF151" t="s">
        <v>533</v>
      </c>
      <c r="AG151" t="s">
        <v>2819</v>
      </c>
      <c r="AH151" t="s">
        <v>2815</v>
      </c>
      <c r="AI151" t="s">
        <v>2820</v>
      </c>
      <c r="AK151" t="s">
        <v>556</v>
      </c>
      <c r="AR151" t="s">
        <v>556</v>
      </c>
      <c r="AY151" t="s">
        <v>556</v>
      </c>
      <c r="BF151" t="s">
        <v>556</v>
      </c>
      <c r="BM151" t="s">
        <v>556</v>
      </c>
      <c r="BT151" t="s">
        <v>556</v>
      </c>
    </row>
    <row r="152" spans="1:72" x14ac:dyDescent="0.3">
      <c r="A152" t="s">
        <v>2821</v>
      </c>
      <c r="B152" t="s">
        <v>2822</v>
      </c>
      <c r="C152" t="s">
        <v>2804</v>
      </c>
      <c r="D152" t="s">
        <v>559</v>
      </c>
      <c r="E152" t="s">
        <v>2805</v>
      </c>
      <c r="F152" t="s">
        <v>2806</v>
      </c>
      <c r="G152" t="s">
        <v>561</v>
      </c>
      <c r="H152" t="s">
        <v>2823</v>
      </c>
      <c r="I152" t="s">
        <v>2824</v>
      </c>
      <c r="J152" t="s">
        <v>2825</v>
      </c>
      <c r="K152" t="s">
        <v>2826</v>
      </c>
      <c r="L152" t="s">
        <v>2827</v>
      </c>
      <c r="M152" t="s">
        <v>1575</v>
      </c>
      <c r="N152" t="s">
        <v>568</v>
      </c>
      <c r="O152" t="s">
        <v>541</v>
      </c>
      <c r="P152" t="s">
        <v>597</v>
      </c>
      <c r="Q152" t="s">
        <v>541</v>
      </c>
      <c r="R152" t="s">
        <v>597</v>
      </c>
      <c r="S152" t="s">
        <v>544</v>
      </c>
      <c r="T152" t="s">
        <v>545</v>
      </c>
      <c r="U152" t="s">
        <v>541</v>
      </c>
      <c r="V152" t="s">
        <v>597</v>
      </c>
      <c r="W152" t="s">
        <v>2828</v>
      </c>
      <c r="X152" t="s">
        <v>2829</v>
      </c>
      <c r="Y152" t="s">
        <v>561</v>
      </c>
      <c r="Z152" t="s">
        <v>2830</v>
      </c>
      <c r="AA152" t="s">
        <v>2815</v>
      </c>
      <c r="AB152" t="s">
        <v>2816</v>
      </c>
      <c r="AC152" t="s">
        <v>1575</v>
      </c>
      <c r="AD152" t="s">
        <v>2831</v>
      </c>
      <c r="AE152" t="s">
        <v>2818</v>
      </c>
      <c r="AF152" t="s">
        <v>561</v>
      </c>
      <c r="AG152" t="s">
        <v>2819</v>
      </c>
      <c r="AH152" t="s">
        <v>2815</v>
      </c>
      <c r="AI152" t="s">
        <v>2820</v>
      </c>
      <c r="AK152" t="s">
        <v>556</v>
      </c>
      <c r="AR152" t="s">
        <v>556</v>
      </c>
      <c r="AY152" t="s">
        <v>556</v>
      </c>
      <c r="BF152" t="s">
        <v>556</v>
      </c>
      <c r="BM152" t="s">
        <v>556</v>
      </c>
      <c r="BT152" t="s">
        <v>556</v>
      </c>
    </row>
    <row r="153" spans="1:72" x14ac:dyDescent="0.3">
      <c r="A153" t="s">
        <v>2832</v>
      </c>
      <c r="B153" t="s">
        <v>4812</v>
      </c>
      <c r="C153" t="s">
        <v>2804</v>
      </c>
      <c r="D153" t="s">
        <v>559</v>
      </c>
      <c r="E153" t="s">
        <v>2805</v>
      </c>
      <c r="F153" t="s">
        <v>2833</v>
      </c>
      <c r="G153" t="s">
        <v>561</v>
      </c>
      <c r="H153" t="s">
        <v>4813</v>
      </c>
      <c r="I153" t="s">
        <v>4814</v>
      </c>
      <c r="J153" t="s">
        <v>2834</v>
      </c>
      <c r="K153" t="s">
        <v>2835</v>
      </c>
      <c r="L153" t="s">
        <v>4815</v>
      </c>
      <c r="M153" t="s">
        <v>4816</v>
      </c>
      <c r="N153" t="s">
        <v>568</v>
      </c>
      <c r="O153" t="s">
        <v>541</v>
      </c>
      <c r="P153" t="s">
        <v>597</v>
      </c>
      <c r="Q153" t="s">
        <v>541</v>
      </c>
      <c r="R153" t="s">
        <v>597</v>
      </c>
      <c r="S153" t="s">
        <v>544</v>
      </c>
      <c r="T153" t="s">
        <v>545</v>
      </c>
      <c r="U153" t="s">
        <v>541</v>
      </c>
      <c r="V153" t="s">
        <v>597</v>
      </c>
      <c r="W153" t="s">
        <v>2836</v>
      </c>
      <c r="X153" t="s">
        <v>2837</v>
      </c>
      <c r="Y153" t="s">
        <v>561</v>
      </c>
      <c r="Z153" t="s">
        <v>4817</v>
      </c>
      <c r="AA153" t="s">
        <v>2815</v>
      </c>
      <c r="AB153" t="s">
        <v>2838</v>
      </c>
      <c r="AC153" t="s">
        <v>2839</v>
      </c>
      <c r="AD153" t="s">
        <v>2840</v>
      </c>
      <c r="AE153" t="s">
        <v>2841</v>
      </c>
      <c r="AF153" t="s">
        <v>561</v>
      </c>
      <c r="AG153" t="s">
        <v>2842</v>
      </c>
      <c r="AH153" t="s">
        <v>2815</v>
      </c>
      <c r="AI153" t="s">
        <v>2843</v>
      </c>
      <c r="AJ153" t="s">
        <v>694</v>
      </c>
      <c r="AK153" t="s">
        <v>2844</v>
      </c>
      <c r="AL153" t="s">
        <v>2845</v>
      </c>
      <c r="AM153" t="s">
        <v>561</v>
      </c>
      <c r="AN153" t="s">
        <v>2846</v>
      </c>
      <c r="AO153" t="s">
        <v>2847</v>
      </c>
      <c r="AP153" t="s">
        <v>2848</v>
      </c>
      <c r="AQ153" t="s">
        <v>2849</v>
      </c>
      <c r="AR153" t="s">
        <v>556</v>
      </c>
      <c r="AY153" t="s">
        <v>556</v>
      </c>
      <c r="BF153" t="s">
        <v>556</v>
      </c>
      <c r="BM153" t="s">
        <v>556</v>
      </c>
      <c r="BT153" t="s">
        <v>556</v>
      </c>
    </row>
    <row r="154" spans="1:72" x14ac:dyDescent="0.3">
      <c r="A154" t="s">
        <v>2850</v>
      </c>
      <c r="B154" t="s">
        <v>2851</v>
      </c>
      <c r="C154" t="s">
        <v>2804</v>
      </c>
      <c r="D154" t="s">
        <v>530</v>
      </c>
      <c r="E154" t="s">
        <v>2805</v>
      </c>
      <c r="F154" t="s">
        <v>2852</v>
      </c>
      <c r="G154" t="s">
        <v>533</v>
      </c>
      <c r="H154" t="s">
        <v>2853</v>
      </c>
      <c r="I154" t="s">
        <v>2854</v>
      </c>
      <c r="J154" t="s">
        <v>2855</v>
      </c>
      <c r="K154" t="s">
        <v>2856</v>
      </c>
      <c r="L154" t="s">
        <v>2857</v>
      </c>
      <c r="M154" t="s">
        <v>2858</v>
      </c>
      <c r="N154" t="s">
        <v>848</v>
      </c>
      <c r="O154" t="s">
        <v>541</v>
      </c>
      <c r="P154" t="s">
        <v>597</v>
      </c>
      <c r="Q154" t="s">
        <v>541</v>
      </c>
      <c r="R154" t="s">
        <v>597</v>
      </c>
      <c r="S154" t="s">
        <v>541</v>
      </c>
      <c r="T154" t="s">
        <v>597</v>
      </c>
      <c r="U154" t="s">
        <v>541</v>
      </c>
      <c r="V154" t="s">
        <v>597</v>
      </c>
      <c r="W154" t="s">
        <v>2859</v>
      </c>
      <c r="X154" t="s">
        <v>2860</v>
      </c>
      <c r="Y154" t="s">
        <v>533</v>
      </c>
      <c r="Z154" t="s">
        <v>2861</v>
      </c>
      <c r="AA154" t="s">
        <v>2862</v>
      </c>
      <c r="AB154" t="s">
        <v>2863</v>
      </c>
      <c r="AC154" t="s">
        <v>2864</v>
      </c>
      <c r="AD154" t="s">
        <v>2865</v>
      </c>
      <c r="AE154" t="s">
        <v>2866</v>
      </c>
      <c r="AF154" t="s">
        <v>533</v>
      </c>
      <c r="AG154" t="s">
        <v>2867</v>
      </c>
      <c r="AH154" t="s">
        <v>2868</v>
      </c>
      <c r="AI154" t="s">
        <v>2863</v>
      </c>
      <c r="AJ154" t="s">
        <v>2869</v>
      </c>
      <c r="AK154" t="s">
        <v>2870</v>
      </c>
      <c r="AL154" t="s">
        <v>2871</v>
      </c>
      <c r="AM154" t="s">
        <v>533</v>
      </c>
      <c r="AN154" t="s">
        <v>2872</v>
      </c>
      <c r="AO154" t="s">
        <v>2862</v>
      </c>
      <c r="AP154" t="s">
        <v>2873</v>
      </c>
      <c r="AQ154" t="s">
        <v>2874</v>
      </c>
      <c r="AR154" t="s">
        <v>556</v>
      </c>
      <c r="AY154" t="s">
        <v>556</v>
      </c>
      <c r="BF154" t="s">
        <v>556</v>
      </c>
      <c r="BM154" t="s">
        <v>556</v>
      </c>
      <c r="BT154" t="s">
        <v>556</v>
      </c>
    </row>
    <row r="155" spans="1:72" x14ac:dyDescent="0.3">
      <c r="A155" t="s">
        <v>2875</v>
      </c>
      <c r="B155" t="s">
        <v>2876</v>
      </c>
      <c r="C155" t="s">
        <v>2804</v>
      </c>
      <c r="D155" t="s">
        <v>530</v>
      </c>
      <c r="E155" t="s">
        <v>2805</v>
      </c>
      <c r="F155" t="s">
        <v>2877</v>
      </c>
      <c r="G155" t="s">
        <v>533</v>
      </c>
      <c r="H155" t="s">
        <v>2878</v>
      </c>
      <c r="I155" t="s">
        <v>2879</v>
      </c>
      <c r="J155" t="s">
        <v>2880</v>
      </c>
      <c r="K155" t="s">
        <v>2881</v>
      </c>
      <c r="L155" t="s">
        <v>2882</v>
      </c>
      <c r="M155" t="s">
        <v>2883</v>
      </c>
      <c r="N155" t="s">
        <v>848</v>
      </c>
      <c r="O155" t="s">
        <v>541</v>
      </c>
      <c r="P155" t="s">
        <v>597</v>
      </c>
      <c r="Q155" t="s">
        <v>541</v>
      </c>
      <c r="R155" t="s">
        <v>597</v>
      </c>
      <c r="S155" t="s">
        <v>541</v>
      </c>
      <c r="T155" t="s">
        <v>543</v>
      </c>
      <c r="U155" t="s">
        <v>541</v>
      </c>
      <c r="V155" t="s">
        <v>583</v>
      </c>
      <c r="W155" t="s">
        <v>2884</v>
      </c>
      <c r="X155" t="s">
        <v>2885</v>
      </c>
      <c r="Y155" t="s">
        <v>533</v>
      </c>
      <c r="Z155" t="s">
        <v>2886</v>
      </c>
      <c r="AA155" t="s">
        <v>2887</v>
      </c>
      <c r="AB155" t="s">
        <v>2877</v>
      </c>
      <c r="AC155" t="s">
        <v>2888</v>
      </c>
      <c r="AD155" t="s">
        <v>2889</v>
      </c>
      <c r="AE155" t="s">
        <v>980</v>
      </c>
      <c r="AF155" t="s">
        <v>533</v>
      </c>
      <c r="AG155" t="s">
        <v>981</v>
      </c>
      <c r="AH155" t="s">
        <v>549</v>
      </c>
      <c r="AI155" t="s">
        <v>868</v>
      </c>
      <c r="AJ155" t="s">
        <v>869</v>
      </c>
    </row>
    <row r="156" spans="1:72" x14ac:dyDescent="0.3">
      <c r="A156" t="s">
        <v>2890</v>
      </c>
      <c r="B156" t="s">
        <v>4488</v>
      </c>
      <c r="C156" t="s">
        <v>2804</v>
      </c>
      <c r="D156" t="s">
        <v>559</v>
      </c>
      <c r="E156" t="s">
        <v>2805</v>
      </c>
      <c r="F156" t="s">
        <v>2891</v>
      </c>
      <c r="G156" t="s">
        <v>561</v>
      </c>
      <c r="H156" t="s">
        <v>2892</v>
      </c>
      <c r="I156" t="s">
        <v>2893</v>
      </c>
      <c r="J156" t="s">
        <v>2894</v>
      </c>
      <c r="K156" t="s">
        <v>2895</v>
      </c>
      <c r="L156" t="s">
        <v>2896</v>
      </c>
      <c r="M156" t="s">
        <v>2897</v>
      </c>
      <c r="N156" t="s">
        <v>663</v>
      </c>
      <c r="O156" t="s">
        <v>541</v>
      </c>
      <c r="P156" t="s">
        <v>597</v>
      </c>
      <c r="Q156" t="s">
        <v>541</v>
      </c>
      <c r="R156" t="s">
        <v>597</v>
      </c>
      <c r="S156" t="s">
        <v>541</v>
      </c>
      <c r="T156" t="s">
        <v>597</v>
      </c>
      <c r="U156" t="s">
        <v>541</v>
      </c>
      <c r="V156" t="s">
        <v>597</v>
      </c>
      <c r="W156" t="s">
        <v>2898</v>
      </c>
      <c r="X156" t="s">
        <v>2899</v>
      </c>
      <c r="Y156" t="s">
        <v>561</v>
      </c>
      <c r="Z156" t="s">
        <v>2900</v>
      </c>
      <c r="AA156" t="s">
        <v>2901</v>
      </c>
      <c r="AB156" t="s">
        <v>2902</v>
      </c>
      <c r="AC156" t="s">
        <v>2903</v>
      </c>
      <c r="AD156" t="s">
        <v>2904</v>
      </c>
      <c r="AE156" t="s">
        <v>2905</v>
      </c>
      <c r="AF156" t="s">
        <v>561</v>
      </c>
      <c r="AG156" t="s">
        <v>2906</v>
      </c>
      <c r="AH156" t="s">
        <v>2901</v>
      </c>
      <c r="AI156" t="s">
        <v>2907</v>
      </c>
      <c r="AJ156" t="s">
        <v>2908</v>
      </c>
    </row>
    <row r="157" spans="1:72" x14ac:dyDescent="0.3">
      <c r="A157" t="s">
        <v>2909</v>
      </c>
      <c r="B157" t="s">
        <v>2910</v>
      </c>
      <c r="C157" t="s">
        <v>2911</v>
      </c>
      <c r="D157" t="s">
        <v>530</v>
      </c>
      <c r="E157" t="s">
        <v>2912</v>
      </c>
      <c r="F157" t="s">
        <v>2913</v>
      </c>
      <c r="G157" t="s">
        <v>533</v>
      </c>
      <c r="H157" t="s">
        <v>2914</v>
      </c>
      <c r="I157" t="s">
        <v>2915</v>
      </c>
      <c r="J157" t="s">
        <v>2916</v>
      </c>
      <c r="K157" t="s">
        <v>2917</v>
      </c>
      <c r="L157" t="s">
        <v>2918</v>
      </c>
      <c r="M157" t="s">
        <v>2919</v>
      </c>
      <c r="N157" t="s">
        <v>540</v>
      </c>
      <c r="O157" t="s">
        <v>541</v>
      </c>
      <c r="P157" t="s">
        <v>542</v>
      </c>
      <c r="Q157" t="s">
        <v>541</v>
      </c>
      <c r="R157" t="s">
        <v>597</v>
      </c>
      <c r="S157" t="s">
        <v>541</v>
      </c>
      <c r="T157" t="s">
        <v>542</v>
      </c>
      <c r="U157" t="s">
        <v>2571</v>
      </c>
      <c r="V157" t="s">
        <v>542</v>
      </c>
      <c r="W157" t="s">
        <v>2920</v>
      </c>
      <c r="X157" t="s">
        <v>2916</v>
      </c>
      <c r="Y157" t="s">
        <v>533</v>
      </c>
      <c r="Z157" t="s">
        <v>2921</v>
      </c>
      <c r="AA157" t="s">
        <v>2922</v>
      </c>
      <c r="AB157" t="s">
        <v>545</v>
      </c>
      <c r="AC157" t="s">
        <v>2923</v>
      </c>
      <c r="AD157" t="s">
        <v>556</v>
      </c>
      <c r="AK157" t="s">
        <v>556</v>
      </c>
      <c r="AR157" t="s">
        <v>556</v>
      </c>
      <c r="AY157" t="s">
        <v>556</v>
      </c>
      <c r="BF157" t="s">
        <v>556</v>
      </c>
      <c r="BM157" t="s">
        <v>556</v>
      </c>
      <c r="BT157" t="s">
        <v>556</v>
      </c>
    </row>
    <row r="158" spans="1:72" x14ac:dyDescent="0.3">
      <c r="A158" t="s">
        <v>2924</v>
      </c>
      <c r="B158" t="s">
        <v>2925</v>
      </c>
      <c r="C158" t="s">
        <v>2911</v>
      </c>
      <c r="D158" t="s">
        <v>559</v>
      </c>
      <c r="E158" t="s">
        <v>2912</v>
      </c>
      <c r="F158" t="s">
        <v>2926</v>
      </c>
      <c r="G158" t="s">
        <v>533</v>
      </c>
      <c r="H158" t="s">
        <v>2927</v>
      </c>
      <c r="I158" t="s">
        <v>2928</v>
      </c>
      <c r="J158" t="s">
        <v>2929</v>
      </c>
      <c r="K158" t="s">
        <v>2930</v>
      </c>
      <c r="L158" t="s">
        <v>2918</v>
      </c>
      <c r="M158" t="s">
        <v>2931</v>
      </c>
      <c r="N158" t="s">
        <v>540</v>
      </c>
      <c r="O158" t="s">
        <v>541</v>
      </c>
      <c r="P158" t="s">
        <v>542</v>
      </c>
      <c r="Q158" t="s">
        <v>541</v>
      </c>
      <c r="R158" t="s">
        <v>542</v>
      </c>
      <c r="S158" t="s">
        <v>541</v>
      </c>
      <c r="T158" t="s">
        <v>542</v>
      </c>
      <c r="U158" t="s">
        <v>541</v>
      </c>
      <c r="V158" t="s">
        <v>542</v>
      </c>
      <c r="W158" t="s">
        <v>2932</v>
      </c>
      <c r="X158" t="s">
        <v>2933</v>
      </c>
      <c r="Y158" t="s">
        <v>533</v>
      </c>
      <c r="Z158" t="s">
        <v>2934</v>
      </c>
      <c r="AA158" t="s">
        <v>2922</v>
      </c>
      <c r="AB158" t="s">
        <v>2935</v>
      </c>
      <c r="AC158" t="s">
        <v>551</v>
      </c>
      <c r="AD158" t="s">
        <v>556</v>
      </c>
      <c r="AK158" t="s">
        <v>556</v>
      </c>
      <c r="AR158" t="s">
        <v>556</v>
      </c>
      <c r="AY158" t="s">
        <v>556</v>
      </c>
      <c r="BF158" t="s">
        <v>556</v>
      </c>
      <c r="BM158" t="s">
        <v>556</v>
      </c>
      <c r="BT158" t="s">
        <v>556</v>
      </c>
    </row>
    <row r="159" spans="1:72" x14ac:dyDescent="0.3">
      <c r="A159" t="s">
        <v>2936</v>
      </c>
      <c r="B159" t="s">
        <v>2937</v>
      </c>
      <c r="C159" t="s">
        <v>2911</v>
      </c>
      <c r="D159" t="s">
        <v>559</v>
      </c>
      <c r="E159" t="s">
        <v>2912</v>
      </c>
      <c r="F159" t="s">
        <v>2938</v>
      </c>
      <c r="G159" t="s">
        <v>533</v>
      </c>
      <c r="H159" t="s">
        <v>2939</v>
      </c>
      <c r="I159" t="s">
        <v>2940</v>
      </c>
      <c r="J159" t="s">
        <v>2941</v>
      </c>
      <c r="K159" t="s">
        <v>2942</v>
      </c>
      <c r="L159" t="s">
        <v>551</v>
      </c>
      <c r="M159" t="s">
        <v>551</v>
      </c>
      <c r="N159" t="s">
        <v>568</v>
      </c>
      <c r="O159" t="s">
        <v>541</v>
      </c>
      <c r="P159" t="s">
        <v>542</v>
      </c>
      <c r="Q159" t="s">
        <v>541</v>
      </c>
      <c r="R159" t="s">
        <v>542</v>
      </c>
      <c r="S159" t="s">
        <v>541</v>
      </c>
      <c r="T159" t="s">
        <v>597</v>
      </c>
      <c r="U159" t="s">
        <v>541</v>
      </c>
      <c r="V159" t="s">
        <v>597</v>
      </c>
      <c r="W159" t="s">
        <v>2943</v>
      </c>
      <c r="X159" t="s">
        <v>2944</v>
      </c>
      <c r="Y159" t="s">
        <v>533</v>
      </c>
      <c r="Z159" t="s">
        <v>2945</v>
      </c>
      <c r="AA159" t="s">
        <v>2946</v>
      </c>
      <c r="AB159" t="s">
        <v>2947</v>
      </c>
      <c r="AC159" t="s">
        <v>694</v>
      </c>
      <c r="AD159" t="s">
        <v>2948</v>
      </c>
      <c r="AE159" t="s">
        <v>2949</v>
      </c>
      <c r="AF159" t="s">
        <v>533</v>
      </c>
      <c r="AG159" t="s">
        <v>2950</v>
      </c>
      <c r="AH159" t="s">
        <v>2951</v>
      </c>
      <c r="AI159" t="s">
        <v>2947</v>
      </c>
      <c r="AJ159" t="s">
        <v>2952</v>
      </c>
      <c r="AK159" t="s">
        <v>556</v>
      </c>
      <c r="AR159" t="s">
        <v>556</v>
      </c>
      <c r="AY159" t="s">
        <v>556</v>
      </c>
      <c r="BF159" t="s">
        <v>556</v>
      </c>
      <c r="BM159" t="s">
        <v>556</v>
      </c>
      <c r="BT159" t="s">
        <v>556</v>
      </c>
    </row>
    <row r="160" spans="1:72" x14ac:dyDescent="0.3">
      <c r="A160" t="s">
        <v>2953</v>
      </c>
      <c r="B160" t="s">
        <v>2954</v>
      </c>
      <c r="C160" t="s">
        <v>2911</v>
      </c>
      <c r="D160" t="s">
        <v>559</v>
      </c>
      <c r="E160" t="s">
        <v>2912</v>
      </c>
      <c r="F160" t="s">
        <v>2955</v>
      </c>
      <c r="G160" t="s">
        <v>533</v>
      </c>
      <c r="H160" t="s">
        <v>2956</v>
      </c>
      <c r="I160" t="s">
        <v>2957</v>
      </c>
      <c r="J160" t="s">
        <v>2958</v>
      </c>
      <c r="K160" t="s">
        <v>2959</v>
      </c>
      <c r="L160" t="s">
        <v>551</v>
      </c>
      <c r="M160" t="s">
        <v>2960</v>
      </c>
      <c r="N160" t="s">
        <v>568</v>
      </c>
      <c r="O160" t="s">
        <v>541</v>
      </c>
      <c r="P160" t="s">
        <v>543</v>
      </c>
      <c r="Q160" t="s">
        <v>541</v>
      </c>
      <c r="R160" t="s">
        <v>543</v>
      </c>
      <c r="S160" t="s">
        <v>541</v>
      </c>
      <c r="T160" t="s">
        <v>543</v>
      </c>
      <c r="U160" t="s">
        <v>541</v>
      </c>
      <c r="V160" t="s">
        <v>543</v>
      </c>
      <c r="W160" t="s">
        <v>2961</v>
      </c>
      <c r="X160" t="s">
        <v>2962</v>
      </c>
      <c r="Y160" t="s">
        <v>533</v>
      </c>
      <c r="Z160" t="s">
        <v>2963</v>
      </c>
      <c r="AA160" t="s">
        <v>2964</v>
      </c>
      <c r="AB160" t="s">
        <v>2965</v>
      </c>
      <c r="AC160" t="s">
        <v>694</v>
      </c>
      <c r="AD160" t="s">
        <v>2966</v>
      </c>
      <c r="AE160" t="s">
        <v>2967</v>
      </c>
      <c r="AF160" t="s">
        <v>533</v>
      </c>
      <c r="AG160" t="s">
        <v>2968</v>
      </c>
      <c r="AH160" t="s">
        <v>2775</v>
      </c>
      <c r="AI160" t="s">
        <v>2965</v>
      </c>
      <c r="AK160" t="s">
        <v>556</v>
      </c>
      <c r="AR160" t="s">
        <v>556</v>
      </c>
      <c r="AY160" t="s">
        <v>556</v>
      </c>
      <c r="BF160" t="s">
        <v>556</v>
      </c>
      <c r="BM160" t="s">
        <v>556</v>
      </c>
      <c r="BT160" t="s">
        <v>556</v>
      </c>
    </row>
    <row r="161" spans="1:78" x14ac:dyDescent="0.3">
      <c r="A161" t="s">
        <v>2969</v>
      </c>
      <c r="B161" t="s">
        <v>2970</v>
      </c>
      <c r="C161" t="s">
        <v>2971</v>
      </c>
      <c r="D161" t="s">
        <v>530</v>
      </c>
      <c r="E161" t="s">
        <v>2912</v>
      </c>
      <c r="F161" t="s">
        <v>2938</v>
      </c>
      <c r="G161" t="s">
        <v>533</v>
      </c>
      <c r="H161" t="s">
        <v>2972</v>
      </c>
      <c r="I161" t="s">
        <v>2973</v>
      </c>
      <c r="J161" t="s">
        <v>2974</v>
      </c>
      <c r="K161" t="s">
        <v>2975</v>
      </c>
      <c r="L161" t="s">
        <v>2976</v>
      </c>
      <c r="M161" t="s">
        <v>2977</v>
      </c>
      <c r="N161" t="s">
        <v>1001</v>
      </c>
      <c r="O161" t="s">
        <v>541</v>
      </c>
      <c r="P161" t="s">
        <v>542</v>
      </c>
      <c r="Q161" t="s">
        <v>541</v>
      </c>
      <c r="R161" t="s">
        <v>542</v>
      </c>
      <c r="S161" t="s">
        <v>541</v>
      </c>
      <c r="T161" t="s">
        <v>597</v>
      </c>
      <c r="U161" t="s">
        <v>541</v>
      </c>
      <c r="V161" t="s">
        <v>597</v>
      </c>
      <c r="W161" t="s">
        <v>2978</v>
      </c>
      <c r="X161" t="s">
        <v>2979</v>
      </c>
      <c r="Y161" t="s">
        <v>533</v>
      </c>
      <c r="Z161" t="s">
        <v>2980</v>
      </c>
      <c r="AA161" t="s">
        <v>2951</v>
      </c>
      <c r="AB161" t="s">
        <v>2947</v>
      </c>
      <c r="AC161" t="s">
        <v>2981</v>
      </c>
      <c r="AD161" t="s">
        <v>2982</v>
      </c>
      <c r="AE161" t="s">
        <v>2983</v>
      </c>
      <c r="AF161" t="s">
        <v>533</v>
      </c>
      <c r="AG161" t="s">
        <v>2984</v>
      </c>
      <c r="AH161" t="s">
        <v>2985</v>
      </c>
      <c r="AI161" t="s">
        <v>2838</v>
      </c>
      <c r="AJ161" t="s">
        <v>2986</v>
      </c>
      <c r="AK161" t="s">
        <v>2987</v>
      </c>
      <c r="AL161" t="s">
        <v>2988</v>
      </c>
      <c r="AM161" t="s">
        <v>533</v>
      </c>
      <c r="AN161" t="s">
        <v>2989</v>
      </c>
      <c r="AO161" t="s">
        <v>2990</v>
      </c>
      <c r="AP161" t="s">
        <v>2947</v>
      </c>
      <c r="AQ161" t="s">
        <v>2991</v>
      </c>
      <c r="AR161" t="s">
        <v>556</v>
      </c>
      <c r="AY161" t="s">
        <v>556</v>
      </c>
      <c r="BF161" t="s">
        <v>556</v>
      </c>
      <c r="BM161" t="s">
        <v>556</v>
      </c>
      <c r="BT161" t="s">
        <v>556</v>
      </c>
    </row>
    <row r="162" spans="1:78" x14ac:dyDescent="0.3">
      <c r="A162" t="s">
        <v>2992</v>
      </c>
      <c r="B162" t="s">
        <v>2993</v>
      </c>
      <c r="C162" t="s">
        <v>2971</v>
      </c>
      <c r="D162" t="s">
        <v>530</v>
      </c>
      <c r="E162" t="s">
        <v>2912</v>
      </c>
      <c r="F162" t="s">
        <v>2994</v>
      </c>
      <c r="G162" t="s">
        <v>533</v>
      </c>
      <c r="H162" t="s">
        <v>2995</v>
      </c>
      <c r="I162" t="s">
        <v>2996</v>
      </c>
      <c r="J162" t="s">
        <v>2997</v>
      </c>
      <c r="K162" t="s">
        <v>2998</v>
      </c>
      <c r="L162" t="s">
        <v>551</v>
      </c>
      <c r="M162" t="s">
        <v>551</v>
      </c>
      <c r="N162" t="s">
        <v>568</v>
      </c>
      <c r="O162" t="s">
        <v>541</v>
      </c>
      <c r="P162" t="s">
        <v>543</v>
      </c>
      <c r="Q162" t="s">
        <v>541</v>
      </c>
      <c r="R162" t="s">
        <v>543</v>
      </c>
      <c r="S162" t="s">
        <v>541</v>
      </c>
      <c r="T162" t="s">
        <v>543</v>
      </c>
      <c r="U162" t="s">
        <v>541</v>
      </c>
      <c r="V162" t="s">
        <v>543</v>
      </c>
      <c r="W162" t="s">
        <v>2999</v>
      </c>
      <c r="X162" t="s">
        <v>3000</v>
      </c>
      <c r="Y162" t="s">
        <v>533</v>
      </c>
      <c r="Z162" t="s">
        <v>3001</v>
      </c>
      <c r="AA162" t="s">
        <v>3002</v>
      </c>
      <c r="AB162" t="s">
        <v>3003</v>
      </c>
      <c r="AC162" t="s">
        <v>3004</v>
      </c>
      <c r="AD162" t="s">
        <v>3005</v>
      </c>
      <c r="AE162" t="s">
        <v>3006</v>
      </c>
      <c r="AF162" t="s">
        <v>533</v>
      </c>
      <c r="AG162" t="s">
        <v>3007</v>
      </c>
      <c r="AH162" t="s">
        <v>2985</v>
      </c>
      <c r="AI162" t="s">
        <v>3008</v>
      </c>
      <c r="AJ162" t="s">
        <v>3004</v>
      </c>
      <c r="AK162" t="s">
        <v>556</v>
      </c>
      <c r="AR162" t="s">
        <v>556</v>
      </c>
      <c r="AY162" t="s">
        <v>556</v>
      </c>
      <c r="BF162" t="s">
        <v>556</v>
      </c>
      <c r="BM162" t="s">
        <v>556</v>
      </c>
      <c r="BT162" t="s">
        <v>556</v>
      </c>
    </row>
    <row r="163" spans="1:78" x14ac:dyDescent="0.3">
      <c r="A163" t="s">
        <v>3009</v>
      </c>
      <c r="B163" t="s">
        <v>3010</v>
      </c>
      <c r="C163" t="s">
        <v>3011</v>
      </c>
      <c r="D163" t="s">
        <v>530</v>
      </c>
      <c r="E163" t="s">
        <v>2912</v>
      </c>
      <c r="F163" t="s">
        <v>3012</v>
      </c>
      <c r="G163" t="s">
        <v>533</v>
      </c>
      <c r="H163" t="s">
        <v>3013</v>
      </c>
      <c r="I163" t="s">
        <v>3014</v>
      </c>
      <c r="J163" t="s">
        <v>3015</v>
      </c>
      <c r="K163" t="s">
        <v>3016</v>
      </c>
      <c r="L163" t="s">
        <v>551</v>
      </c>
      <c r="M163" t="s">
        <v>3017</v>
      </c>
      <c r="N163" t="s">
        <v>848</v>
      </c>
      <c r="O163" t="s">
        <v>541</v>
      </c>
      <c r="P163" t="s">
        <v>597</v>
      </c>
      <c r="Q163" t="s">
        <v>541</v>
      </c>
      <c r="R163" t="s">
        <v>543</v>
      </c>
      <c r="S163" t="s">
        <v>541</v>
      </c>
      <c r="T163" t="s">
        <v>543</v>
      </c>
      <c r="U163" t="s">
        <v>541</v>
      </c>
      <c r="V163" t="s">
        <v>543</v>
      </c>
      <c r="W163" t="s">
        <v>3018</v>
      </c>
      <c r="X163" t="s">
        <v>3019</v>
      </c>
      <c r="Y163" t="s">
        <v>533</v>
      </c>
      <c r="Z163" t="s">
        <v>3020</v>
      </c>
      <c r="AA163" t="s">
        <v>3021</v>
      </c>
      <c r="AB163" t="s">
        <v>3022</v>
      </c>
      <c r="AC163" t="s">
        <v>3023</v>
      </c>
      <c r="AD163" t="s">
        <v>3024</v>
      </c>
      <c r="AE163" t="s">
        <v>980</v>
      </c>
      <c r="AF163" t="s">
        <v>533</v>
      </c>
      <c r="AG163" t="s">
        <v>3025</v>
      </c>
      <c r="AH163" t="s">
        <v>549</v>
      </c>
      <c r="AI163" t="s">
        <v>3026</v>
      </c>
      <c r="AJ163" t="s">
        <v>551</v>
      </c>
      <c r="AK163" t="s">
        <v>556</v>
      </c>
      <c r="AR163" t="s">
        <v>556</v>
      </c>
      <c r="AY163" t="s">
        <v>556</v>
      </c>
      <c r="BF163" t="s">
        <v>556</v>
      </c>
      <c r="BM163" t="s">
        <v>556</v>
      </c>
      <c r="BT163" t="s">
        <v>556</v>
      </c>
    </row>
    <row r="164" spans="1:78" x14ac:dyDescent="0.3">
      <c r="A164" t="s">
        <v>3027</v>
      </c>
      <c r="B164" t="s">
        <v>3028</v>
      </c>
      <c r="C164" t="s">
        <v>3011</v>
      </c>
      <c r="D164" t="s">
        <v>559</v>
      </c>
      <c r="E164" t="s">
        <v>2912</v>
      </c>
      <c r="F164" t="s">
        <v>3029</v>
      </c>
      <c r="G164" t="s">
        <v>561</v>
      </c>
      <c r="H164" t="s">
        <v>3030</v>
      </c>
      <c r="I164" t="s">
        <v>3031</v>
      </c>
      <c r="J164" t="s">
        <v>3032</v>
      </c>
      <c r="K164" t="s">
        <v>3033</v>
      </c>
      <c r="L164" t="s">
        <v>3034</v>
      </c>
      <c r="M164" t="s">
        <v>3035</v>
      </c>
      <c r="N164" t="s">
        <v>568</v>
      </c>
      <c r="O164" t="s">
        <v>541</v>
      </c>
      <c r="P164" t="s">
        <v>597</v>
      </c>
      <c r="Q164" t="s">
        <v>541</v>
      </c>
      <c r="R164" t="s">
        <v>597</v>
      </c>
      <c r="S164" t="s">
        <v>541</v>
      </c>
      <c r="T164" t="s">
        <v>597</v>
      </c>
      <c r="U164" t="s">
        <v>541</v>
      </c>
      <c r="V164" t="s">
        <v>597</v>
      </c>
      <c r="W164" t="s">
        <v>3036</v>
      </c>
      <c r="X164" t="s">
        <v>3032</v>
      </c>
      <c r="Y164" t="s">
        <v>561</v>
      </c>
      <c r="Z164" t="s">
        <v>3037</v>
      </c>
      <c r="AA164" t="s">
        <v>3038</v>
      </c>
      <c r="AB164" t="s">
        <v>3029</v>
      </c>
      <c r="AC164" t="s">
        <v>3039</v>
      </c>
      <c r="AD164" t="s">
        <v>556</v>
      </c>
      <c r="AK164" t="s">
        <v>556</v>
      </c>
      <c r="AR164" t="s">
        <v>556</v>
      </c>
      <c r="AY164" t="s">
        <v>556</v>
      </c>
      <c r="BF164" t="s">
        <v>556</v>
      </c>
      <c r="BM164" t="s">
        <v>556</v>
      </c>
      <c r="BT164" t="s">
        <v>556</v>
      </c>
    </row>
    <row r="165" spans="1:78" x14ac:dyDescent="0.3">
      <c r="A165" t="s">
        <v>3045</v>
      </c>
      <c r="B165" t="s">
        <v>3046</v>
      </c>
      <c r="C165" t="s">
        <v>3011</v>
      </c>
      <c r="D165" t="s">
        <v>530</v>
      </c>
      <c r="E165" t="s">
        <v>2912</v>
      </c>
      <c r="F165" t="s">
        <v>3047</v>
      </c>
      <c r="G165" t="s">
        <v>533</v>
      </c>
      <c r="H165" t="s">
        <v>3048</v>
      </c>
      <c r="I165" t="s">
        <v>3049</v>
      </c>
      <c r="J165" t="s">
        <v>3050</v>
      </c>
      <c r="K165" t="s">
        <v>3016</v>
      </c>
      <c r="L165" t="s">
        <v>551</v>
      </c>
      <c r="M165" t="s">
        <v>3017</v>
      </c>
      <c r="N165" t="s">
        <v>848</v>
      </c>
      <c r="O165" t="s">
        <v>541</v>
      </c>
      <c r="P165" t="s">
        <v>543</v>
      </c>
      <c r="Q165" t="s">
        <v>541</v>
      </c>
      <c r="R165" t="s">
        <v>543</v>
      </c>
      <c r="S165" t="s">
        <v>541</v>
      </c>
      <c r="T165" t="s">
        <v>597</v>
      </c>
      <c r="U165" t="s">
        <v>541</v>
      </c>
      <c r="V165" t="s">
        <v>543</v>
      </c>
      <c r="W165" t="s">
        <v>3051</v>
      </c>
      <c r="X165" t="s">
        <v>3052</v>
      </c>
      <c r="Y165" t="s">
        <v>533</v>
      </c>
      <c r="Z165" t="s">
        <v>3053</v>
      </c>
      <c r="AA165" t="s">
        <v>3021</v>
      </c>
      <c r="AB165" t="s">
        <v>3054</v>
      </c>
      <c r="AC165" t="s">
        <v>3055</v>
      </c>
      <c r="AD165" t="s">
        <v>3056</v>
      </c>
      <c r="AE165" t="s">
        <v>980</v>
      </c>
      <c r="AF165" t="s">
        <v>533</v>
      </c>
      <c r="AG165" t="s">
        <v>3025</v>
      </c>
      <c r="AH165" t="s">
        <v>549</v>
      </c>
      <c r="AI165" t="s">
        <v>3026</v>
      </c>
      <c r="AJ165" t="s">
        <v>551</v>
      </c>
      <c r="AK165" t="s">
        <v>556</v>
      </c>
      <c r="AR165" t="s">
        <v>556</v>
      </c>
      <c r="AY165" t="s">
        <v>556</v>
      </c>
      <c r="BF165" t="s">
        <v>556</v>
      </c>
      <c r="BM165" t="s">
        <v>556</v>
      </c>
      <c r="BT165" t="s">
        <v>556</v>
      </c>
    </row>
    <row r="166" spans="1:78" x14ac:dyDescent="0.3">
      <c r="A166" t="s">
        <v>3057</v>
      </c>
      <c r="B166" t="s">
        <v>3058</v>
      </c>
      <c r="C166" t="s">
        <v>3011</v>
      </c>
      <c r="D166" t="s">
        <v>530</v>
      </c>
      <c r="E166" t="s">
        <v>2912</v>
      </c>
      <c r="F166" t="s">
        <v>3059</v>
      </c>
      <c r="G166" t="s">
        <v>533</v>
      </c>
      <c r="H166" t="s">
        <v>3060</v>
      </c>
      <c r="I166" t="s">
        <v>3061</v>
      </c>
      <c r="J166" t="s">
        <v>3062</v>
      </c>
      <c r="K166" t="s">
        <v>3063</v>
      </c>
      <c r="L166" t="s">
        <v>551</v>
      </c>
      <c r="M166" t="s">
        <v>3064</v>
      </c>
      <c r="N166" t="s">
        <v>848</v>
      </c>
      <c r="O166" t="s">
        <v>541</v>
      </c>
      <c r="P166" t="s">
        <v>543</v>
      </c>
      <c r="Q166" t="s">
        <v>541</v>
      </c>
      <c r="R166" t="s">
        <v>543</v>
      </c>
      <c r="S166" t="s">
        <v>541</v>
      </c>
      <c r="T166" t="s">
        <v>543</v>
      </c>
      <c r="U166" t="s">
        <v>541</v>
      </c>
      <c r="V166" t="s">
        <v>543</v>
      </c>
      <c r="W166" t="s">
        <v>3065</v>
      </c>
      <c r="X166" t="s">
        <v>3066</v>
      </c>
      <c r="Y166" t="s">
        <v>533</v>
      </c>
      <c r="Z166" t="s">
        <v>3067</v>
      </c>
      <c r="AA166" t="s">
        <v>3021</v>
      </c>
      <c r="AB166" t="s">
        <v>3068</v>
      </c>
      <c r="AC166" t="s">
        <v>3055</v>
      </c>
      <c r="AD166" t="s">
        <v>3069</v>
      </c>
      <c r="AE166" t="s">
        <v>980</v>
      </c>
      <c r="AF166" t="s">
        <v>533</v>
      </c>
      <c r="AG166" t="s">
        <v>3025</v>
      </c>
      <c r="AH166" t="s">
        <v>549</v>
      </c>
      <c r="AI166" t="s">
        <v>3026</v>
      </c>
      <c r="AJ166" t="s">
        <v>551</v>
      </c>
      <c r="AK166" t="s">
        <v>556</v>
      </c>
      <c r="AR166" t="s">
        <v>556</v>
      </c>
      <c r="AY166" t="s">
        <v>556</v>
      </c>
      <c r="BF166" t="s">
        <v>556</v>
      </c>
      <c r="BM166" t="s">
        <v>556</v>
      </c>
      <c r="BT166" t="s">
        <v>556</v>
      </c>
    </row>
    <row r="167" spans="1:78" x14ac:dyDescent="0.3">
      <c r="A167" t="s">
        <v>3070</v>
      </c>
      <c r="B167" t="s">
        <v>3071</v>
      </c>
      <c r="C167" t="s">
        <v>3072</v>
      </c>
      <c r="D167" t="s">
        <v>530</v>
      </c>
      <c r="E167" t="s">
        <v>3073</v>
      </c>
      <c r="F167" t="s">
        <v>2403</v>
      </c>
      <c r="G167" t="s">
        <v>533</v>
      </c>
      <c r="H167" t="s">
        <v>3074</v>
      </c>
      <c r="I167" t="s">
        <v>3075</v>
      </c>
      <c r="J167" t="s">
        <v>3076</v>
      </c>
      <c r="K167" t="s">
        <v>3077</v>
      </c>
      <c r="L167" t="s">
        <v>3078</v>
      </c>
      <c r="M167" t="s">
        <v>694</v>
      </c>
      <c r="N167" t="s">
        <v>568</v>
      </c>
      <c r="O167" t="s">
        <v>541</v>
      </c>
      <c r="P167" t="s">
        <v>542</v>
      </c>
      <c r="Q167" t="s">
        <v>541</v>
      </c>
      <c r="R167" t="s">
        <v>542</v>
      </c>
      <c r="S167" t="s">
        <v>541</v>
      </c>
      <c r="T167" t="s">
        <v>542</v>
      </c>
      <c r="U167" t="s">
        <v>541</v>
      </c>
      <c r="V167" t="s">
        <v>542</v>
      </c>
      <c r="W167" t="s">
        <v>3079</v>
      </c>
      <c r="X167" t="s">
        <v>3080</v>
      </c>
      <c r="Y167" t="s">
        <v>533</v>
      </c>
      <c r="Z167" t="s">
        <v>3081</v>
      </c>
      <c r="AA167" t="s">
        <v>3082</v>
      </c>
      <c r="AB167" t="s">
        <v>1525</v>
      </c>
      <c r="AC167" t="s">
        <v>551</v>
      </c>
      <c r="AD167" t="s">
        <v>3083</v>
      </c>
      <c r="AE167" t="s">
        <v>3084</v>
      </c>
      <c r="AF167" t="s">
        <v>533</v>
      </c>
      <c r="AG167" t="s">
        <v>3085</v>
      </c>
      <c r="AH167" t="s">
        <v>3082</v>
      </c>
      <c r="AI167" t="s">
        <v>1525</v>
      </c>
      <c r="AR167" t="s">
        <v>556</v>
      </c>
    </row>
    <row r="168" spans="1:78" x14ac:dyDescent="0.3">
      <c r="A168" t="s">
        <v>3086</v>
      </c>
      <c r="B168" t="s">
        <v>3087</v>
      </c>
      <c r="C168" t="s">
        <v>3072</v>
      </c>
      <c r="D168" t="s">
        <v>559</v>
      </c>
      <c r="E168" t="s">
        <v>3073</v>
      </c>
      <c r="F168" t="s">
        <v>2403</v>
      </c>
      <c r="G168" t="s">
        <v>561</v>
      </c>
      <c r="H168" t="s">
        <v>3088</v>
      </c>
      <c r="I168" t="s">
        <v>3089</v>
      </c>
      <c r="J168" t="s">
        <v>3090</v>
      </c>
      <c r="K168" t="s">
        <v>3077</v>
      </c>
      <c r="L168" t="s">
        <v>3091</v>
      </c>
      <c r="M168" t="s">
        <v>694</v>
      </c>
      <c r="N168" t="s">
        <v>568</v>
      </c>
      <c r="O168" t="s">
        <v>541</v>
      </c>
      <c r="P168" t="s">
        <v>542</v>
      </c>
      <c r="Q168" t="s">
        <v>541</v>
      </c>
      <c r="R168" t="s">
        <v>542</v>
      </c>
      <c r="S168" t="s">
        <v>541</v>
      </c>
      <c r="T168" t="s">
        <v>542</v>
      </c>
      <c r="U168" t="s">
        <v>541</v>
      </c>
      <c r="V168" t="s">
        <v>542</v>
      </c>
      <c r="W168" t="s">
        <v>3092</v>
      </c>
      <c r="X168" t="s">
        <v>3093</v>
      </c>
      <c r="Y168" t="s">
        <v>561</v>
      </c>
      <c r="Z168" t="s">
        <v>3094</v>
      </c>
      <c r="AA168" t="s">
        <v>3095</v>
      </c>
      <c r="AB168" t="s">
        <v>1525</v>
      </c>
      <c r="AC168" t="s">
        <v>551</v>
      </c>
      <c r="AD168" t="s">
        <v>3096</v>
      </c>
      <c r="AE168" t="s">
        <v>3097</v>
      </c>
      <c r="AF168" t="s">
        <v>561</v>
      </c>
      <c r="AG168" t="s">
        <v>3098</v>
      </c>
      <c r="AH168" t="s">
        <v>3095</v>
      </c>
      <c r="AI168" t="s">
        <v>1525</v>
      </c>
      <c r="AR168" t="s">
        <v>556</v>
      </c>
    </row>
    <row r="169" spans="1:78" x14ac:dyDescent="0.3">
      <c r="A169" t="s">
        <v>3099</v>
      </c>
      <c r="B169" t="s">
        <v>3100</v>
      </c>
      <c r="C169" t="s">
        <v>3072</v>
      </c>
      <c r="D169" t="s">
        <v>559</v>
      </c>
      <c r="E169" t="s">
        <v>3073</v>
      </c>
      <c r="F169" t="s">
        <v>2403</v>
      </c>
      <c r="G169" t="s">
        <v>561</v>
      </c>
      <c r="H169" t="s">
        <v>3101</v>
      </c>
      <c r="I169" t="s">
        <v>3102</v>
      </c>
      <c r="J169" t="s">
        <v>3103</v>
      </c>
      <c r="K169" t="s">
        <v>3077</v>
      </c>
      <c r="L169" t="s">
        <v>3104</v>
      </c>
      <c r="M169" t="s">
        <v>694</v>
      </c>
      <c r="N169" t="s">
        <v>568</v>
      </c>
      <c r="O169" t="s">
        <v>541</v>
      </c>
      <c r="P169" t="s">
        <v>542</v>
      </c>
      <c r="Q169" t="s">
        <v>541</v>
      </c>
      <c r="R169" t="s">
        <v>542</v>
      </c>
      <c r="S169" t="s">
        <v>541</v>
      </c>
      <c r="T169" t="s">
        <v>542</v>
      </c>
      <c r="U169" t="s">
        <v>541</v>
      </c>
      <c r="V169" t="s">
        <v>542</v>
      </c>
      <c r="W169" t="s">
        <v>3105</v>
      </c>
      <c r="X169" t="s">
        <v>3106</v>
      </c>
      <c r="Y169" t="s">
        <v>561</v>
      </c>
      <c r="Z169" t="s">
        <v>3107</v>
      </c>
      <c r="AA169" t="s">
        <v>3095</v>
      </c>
      <c r="AB169" t="s">
        <v>1525</v>
      </c>
      <c r="AC169" t="s">
        <v>551</v>
      </c>
      <c r="AD169" t="s">
        <v>3108</v>
      </c>
      <c r="AE169" t="s">
        <v>3109</v>
      </c>
      <c r="AF169" t="s">
        <v>561</v>
      </c>
      <c r="AG169" t="s">
        <v>3110</v>
      </c>
      <c r="AH169" t="s">
        <v>3095</v>
      </c>
      <c r="AI169" t="s">
        <v>1525</v>
      </c>
    </row>
    <row r="170" spans="1:78" x14ac:dyDescent="0.3">
      <c r="A170" t="s">
        <v>3111</v>
      </c>
      <c r="B170" t="s">
        <v>3112</v>
      </c>
      <c r="C170" t="s">
        <v>3072</v>
      </c>
      <c r="D170" t="s">
        <v>559</v>
      </c>
      <c r="E170" t="s">
        <v>3073</v>
      </c>
      <c r="F170" t="s">
        <v>2403</v>
      </c>
      <c r="G170" t="s">
        <v>561</v>
      </c>
      <c r="H170" t="s">
        <v>3113</v>
      </c>
      <c r="I170" t="s">
        <v>3114</v>
      </c>
      <c r="J170" t="s">
        <v>3115</v>
      </c>
      <c r="K170" t="s">
        <v>3077</v>
      </c>
      <c r="L170" t="s">
        <v>3091</v>
      </c>
      <c r="M170" t="s">
        <v>694</v>
      </c>
      <c r="N170" t="s">
        <v>568</v>
      </c>
      <c r="O170" t="s">
        <v>541</v>
      </c>
      <c r="P170" t="s">
        <v>542</v>
      </c>
      <c r="Q170" t="s">
        <v>541</v>
      </c>
      <c r="R170" t="s">
        <v>542</v>
      </c>
      <c r="S170" t="s">
        <v>541</v>
      </c>
      <c r="T170" t="s">
        <v>542</v>
      </c>
      <c r="U170" t="s">
        <v>541</v>
      </c>
      <c r="V170" t="s">
        <v>542</v>
      </c>
      <c r="W170" t="s">
        <v>3116</v>
      </c>
      <c r="X170" t="s">
        <v>3117</v>
      </c>
      <c r="Y170" t="s">
        <v>561</v>
      </c>
      <c r="Z170" t="s">
        <v>3118</v>
      </c>
      <c r="AA170" t="s">
        <v>3095</v>
      </c>
      <c r="AB170" t="s">
        <v>1525</v>
      </c>
      <c r="AC170" t="s">
        <v>551</v>
      </c>
      <c r="AD170" t="s">
        <v>3119</v>
      </c>
      <c r="AE170" t="s">
        <v>3120</v>
      </c>
      <c r="AF170" t="s">
        <v>561</v>
      </c>
      <c r="AG170" t="s">
        <v>3121</v>
      </c>
      <c r="AH170" t="s">
        <v>3095</v>
      </c>
      <c r="AI170" t="s">
        <v>1525</v>
      </c>
      <c r="AJ170" t="s">
        <v>551</v>
      </c>
    </row>
    <row r="171" spans="1:78" x14ac:dyDescent="0.3">
      <c r="A171" t="s">
        <v>3122</v>
      </c>
      <c r="B171" t="s">
        <v>3123</v>
      </c>
      <c r="C171" t="s">
        <v>3072</v>
      </c>
      <c r="D171" t="s">
        <v>559</v>
      </c>
      <c r="E171" t="s">
        <v>3073</v>
      </c>
      <c r="F171" t="s">
        <v>2403</v>
      </c>
      <c r="G171" t="s">
        <v>561</v>
      </c>
      <c r="H171" t="s">
        <v>3124</v>
      </c>
      <c r="I171" t="s">
        <v>3125</v>
      </c>
      <c r="J171" t="s">
        <v>3126</v>
      </c>
      <c r="K171" t="s">
        <v>3077</v>
      </c>
      <c r="L171" t="s">
        <v>3104</v>
      </c>
      <c r="M171" t="s">
        <v>3127</v>
      </c>
      <c r="N171" t="s">
        <v>568</v>
      </c>
      <c r="O171" t="s">
        <v>541</v>
      </c>
      <c r="P171" t="s">
        <v>542</v>
      </c>
      <c r="Q171" t="s">
        <v>541</v>
      </c>
      <c r="R171" t="s">
        <v>542</v>
      </c>
      <c r="S171" t="s">
        <v>541</v>
      </c>
      <c r="T171" t="s">
        <v>542</v>
      </c>
      <c r="U171" t="s">
        <v>541</v>
      </c>
      <c r="V171" t="s">
        <v>542</v>
      </c>
      <c r="W171" t="s">
        <v>3128</v>
      </c>
      <c r="X171" t="s">
        <v>3129</v>
      </c>
      <c r="Y171" t="s">
        <v>561</v>
      </c>
      <c r="Z171" t="s">
        <v>3130</v>
      </c>
      <c r="AA171" t="s">
        <v>3095</v>
      </c>
      <c r="AB171" t="s">
        <v>1525</v>
      </c>
      <c r="AC171" t="s">
        <v>3131</v>
      </c>
      <c r="AD171" t="s">
        <v>3132</v>
      </c>
      <c r="AE171" t="s">
        <v>3133</v>
      </c>
      <c r="AF171" t="s">
        <v>561</v>
      </c>
      <c r="AG171" t="s">
        <v>3134</v>
      </c>
      <c r="AH171" t="s">
        <v>3095</v>
      </c>
      <c r="AI171" t="s">
        <v>1525</v>
      </c>
      <c r="AJ171" t="s">
        <v>3135</v>
      </c>
      <c r="AK171" t="s">
        <v>3136</v>
      </c>
      <c r="AL171" t="s">
        <v>3137</v>
      </c>
      <c r="AM171" t="s">
        <v>561</v>
      </c>
      <c r="AN171" t="s">
        <v>3138</v>
      </c>
      <c r="AO171" t="s">
        <v>3095</v>
      </c>
      <c r="AP171" t="s">
        <v>1525</v>
      </c>
      <c r="AQ171" t="s">
        <v>551</v>
      </c>
    </row>
    <row r="172" spans="1:78" x14ac:dyDescent="0.3">
      <c r="A172" t="s">
        <v>3139</v>
      </c>
      <c r="B172" t="s">
        <v>3140</v>
      </c>
      <c r="C172" t="s">
        <v>3072</v>
      </c>
      <c r="D172" t="s">
        <v>530</v>
      </c>
      <c r="E172" t="s">
        <v>3073</v>
      </c>
      <c r="F172" t="s">
        <v>3141</v>
      </c>
      <c r="G172" t="s">
        <v>533</v>
      </c>
      <c r="H172" t="s">
        <v>3142</v>
      </c>
      <c r="I172" t="s">
        <v>3143</v>
      </c>
      <c r="J172" t="s">
        <v>3144</v>
      </c>
      <c r="K172" t="s">
        <v>3145</v>
      </c>
      <c r="L172" t="s">
        <v>3146</v>
      </c>
      <c r="M172" t="s">
        <v>694</v>
      </c>
      <c r="N172" t="s">
        <v>3147</v>
      </c>
      <c r="O172" t="s">
        <v>541</v>
      </c>
      <c r="P172" t="s">
        <v>542</v>
      </c>
      <c r="Q172" t="s">
        <v>541</v>
      </c>
      <c r="R172" t="s">
        <v>542</v>
      </c>
      <c r="S172" t="s">
        <v>541</v>
      </c>
      <c r="T172" t="s">
        <v>542</v>
      </c>
      <c r="U172" t="s">
        <v>541</v>
      </c>
      <c r="V172" t="s">
        <v>542</v>
      </c>
      <c r="W172" t="s">
        <v>3148</v>
      </c>
      <c r="X172" t="s">
        <v>3149</v>
      </c>
      <c r="Y172" t="s">
        <v>533</v>
      </c>
      <c r="Z172" t="s">
        <v>3150</v>
      </c>
      <c r="AA172" t="s">
        <v>3151</v>
      </c>
      <c r="AB172" t="s">
        <v>3152</v>
      </c>
      <c r="AC172" t="s">
        <v>551</v>
      </c>
      <c r="AJ172" t="s">
        <v>551</v>
      </c>
    </row>
    <row r="173" spans="1:78" x14ac:dyDescent="0.3">
      <c r="A173" t="s">
        <v>3153</v>
      </c>
      <c r="B173" t="s">
        <v>3154</v>
      </c>
      <c r="C173" t="s">
        <v>3072</v>
      </c>
      <c r="D173" t="s">
        <v>559</v>
      </c>
      <c r="E173" t="s">
        <v>3073</v>
      </c>
      <c r="F173" t="s">
        <v>3141</v>
      </c>
      <c r="G173" t="s">
        <v>3161</v>
      </c>
      <c r="H173" t="s">
        <v>3155</v>
      </c>
      <c r="I173" t="s">
        <v>3156</v>
      </c>
      <c r="J173" t="s">
        <v>3157</v>
      </c>
      <c r="K173" t="s">
        <v>3145</v>
      </c>
      <c r="L173" t="s">
        <v>3158</v>
      </c>
      <c r="M173" t="s">
        <v>694</v>
      </c>
      <c r="N173" t="s">
        <v>568</v>
      </c>
      <c r="O173" t="s">
        <v>541</v>
      </c>
      <c r="P173" t="s">
        <v>542</v>
      </c>
      <c r="Q173" t="s">
        <v>541</v>
      </c>
      <c r="R173" t="s">
        <v>542</v>
      </c>
      <c r="S173" t="s">
        <v>541</v>
      </c>
      <c r="T173" t="s">
        <v>542</v>
      </c>
      <c r="U173" t="s">
        <v>541</v>
      </c>
      <c r="V173" t="s">
        <v>542</v>
      </c>
      <c r="W173" t="s">
        <v>3159</v>
      </c>
      <c r="X173" t="s">
        <v>3160</v>
      </c>
      <c r="Y173" t="s">
        <v>3161</v>
      </c>
      <c r="Z173" t="s">
        <v>3150</v>
      </c>
      <c r="AA173" t="s">
        <v>3162</v>
      </c>
      <c r="AB173" t="s">
        <v>3152</v>
      </c>
      <c r="AC173" t="s">
        <v>551</v>
      </c>
      <c r="AJ173" t="s">
        <v>551</v>
      </c>
    </row>
    <row r="174" spans="1:78" x14ac:dyDescent="0.3">
      <c r="A174" t="s">
        <v>3163</v>
      </c>
      <c r="B174" t="s">
        <v>3164</v>
      </c>
      <c r="C174" t="s">
        <v>3165</v>
      </c>
      <c r="D174" t="s">
        <v>530</v>
      </c>
      <c r="E174" t="s">
        <v>3073</v>
      </c>
      <c r="F174" t="s">
        <v>2403</v>
      </c>
      <c r="G174" t="s">
        <v>533</v>
      </c>
      <c r="H174" t="s">
        <v>3166</v>
      </c>
      <c r="I174" t="s">
        <v>3167</v>
      </c>
      <c r="J174" t="s">
        <v>3168</v>
      </c>
      <c r="K174" t="s">
        <v>3169</v>
      </c>
      <c r="L174" t="s">
        <v>3170</v>
      </c>
      <c r="M174" t="s">
        <v>694</v>
      </c>
      <c r="N174" t="s">
        <v>568</v>
      </c>
      <c r="O174" t="s">
        <v>541</v>
      </c>
      <c r="P174" t="s">
        <v>542</v>
      </c>
      <c r="Q174" t="s">
        <v>541</v>
      </c>
      <c r="R174" t="s">
        <v>542</v>
      </c>
      <c r="S174" t="s">
        <v>541</v>
      </c>
      <c r="T174" t="s">
        <v>542</v>
      </c>
      <c r="U174" t="s">
        <v>541</v>
      </c>
      <c r="V174" t="s">
        <v>542</v>
      </c>
      <c r="W174" t="s">
        <v>3171</v>
      </c>
      <c r="X174" t="s">
        <v>3172</v>
      </c>
      <c r="Y174" t="s">
        <v>533</v>
      </c>
      <c r="Z174" t="s">
        <v>3173</v>
      </c>
      <c r="AA174" t="s">
        <v>3174</v>
      </c>
      <c r="AB174" t="s">
        <v>1525</v>
      </c>
      <c r="AC174" t="s">
        <v>551</v>
      </c>
      <c r="AD174" t="s">
        <v>3175</v>
      </c>
      <c r="AE174" t="s">
        <v>3176</v>
      </c>
      <c r="AF174" t="s">
        <v>533</v>
      </c>
      <c r="AG174" t="s">
        <v>3177</v>
      </c>
      <c r="AH174" t="s">
        <v>3174</v>
      </c>
      <c r="AI174" t="s">
        <v>1525</v>
      </c>
      <c r="AJ174" t="s">
        <v>551</v>
      </c>
      <c r="AK174" t="s">
        <v>3178</v>
      </c>
      <c r="AL174" t="s">
        <v>3179</v>
      </c>
      <c r="AM174" t="s">
        <v>533</v>
      </c>
      <c r="AN174" t="s">
        <v>3180</v>
      </c>
      <c r="AO174" t="s">
        <v>3174</v>
      </c>
      <c r="AP174" t="s">
        <v>1525</v>
      </c>
      <c r="AQ174" t="s">
        <v>551</v>
      </c>
    </row>
    <row r="175" spans="1:78" x14ac:dyDescent="0.3">
      <c r="A175" t="s">
        <v>3181</v>
      </c>
      <c r="B175" t="s">
        <v>3182</v>
      </c>
      <c r="C175" t="s">
        <v>3183</v>
      </c>
      <c r="D175" t="s">
        <v>530</v>
      </c>
      <c r="E175" t="s">
        <v>3073</v>
      </c>
      <c r="F175" t="s">
        <v>2403</v>
      </c>
      <c r="G175" t="s">
        <v>533</v>
      </c>
      <c r="H175" t="s">
        <v>3184</v>
      </c>
      <c r="I175" t="s">
        <v>3185</v>
      </c>
      <c r="J175" t="s">
        <v>3186</v>
      </c>
      <c r="K175" t="s">
        <v>3187</v>
      </c>
      <c r="L175" t="s">
        <v>3188</v>
      </c>
      <c r="M175" t="s">
        <v>694</v>
      </c>
      <c r="N175" t="s">
        <v>568</v>
      </c>
      <c r="O175" t="s">
        <v>541</v>
      </c>
      <c r="P175" t="s">
        <v>597</v>
      </c>
      <c r="Q175" t="s">
        <v>541</v>
      </c>
      <c r="R175" t="s">
        <v>597</v>
      </c>
      <c r="S175" t="s">
        <v>541</v>
      </c>
      <c r="T175" t="s">
        <v>597</v>
      </c>
      <c r="U175" t="s">
        <v>541</v>
      </c>
      <c r="V175" t="s">
        <v>597</v>
      </c>
      <c r="W175" t="s">
        <v>3189</v>
      </c>
      <c r="X175" t="s">
        <v>3190</v>
      </c>
      <c r="Y175" t="s">
        <v>533</v>
      </c>
      <c r="Z175" t="s">
        <v>3191</v>
      </c>
      <c r="AA175" t="s">
        <v>3174</v>
      </c>
      <c r="AB175" t="s">
        <v>1525</v>
      </c>
      <c r="AC175" t="s">
        <v>3192</v>
      </c>
      <c r="AD175" t="s">
        <v>3193</v>
      </c>
      <c r="AE175" t="s">
        <v>3194</v>
      </c>
      <c r="AF175" t="s">
        <v>533</v>
      </c>
      <c r="AG175" t="s">
        <v>3195</v>
      </c>
      <c r="AH175" t="s">
        <v>3174</v>
      </c>
      <c r="AI175" t="s">
        <v>1525</v>
      </c>
      <c r="AJ175" t="s">
        <v>3192</v>
      </c>
    </row>
    <row r="176" spans="1:78" x14ac:dyDescent="0.3">
      <c r="A176" t="s">
        <v>3196</v>
      </c>
      <c r="B176" t="s">
        <v>3197</v>
      </c>
      <c r="C176" t="s">
        <v>3183</v>
      </c>
      <c r="D176" t="s">
        <v>559</v>
      </c>
      <c r="E176" t="s">
        <v>3073</v>
      </c>
      <c r="F176" t="s">
        <v>2403</v>
      </c>
      <c r="G176" t="s">
        <v>533</v>
      </c>
      <c r="H176" t="s">
        <v>3198</v>
      </c>
      <c r="I176" t="s">
        <v>3199</v>
      </c>
      <c r="J176" t="s">
        <v>3200</v>
      </c>
      <c r="K176" t="s">
        <v>3201</v>
      </c>
      <c r="L176" t="s">
        <v>3188</v>
      </c>
      <c r="M176" t="s">
        <v>694</v>
      </c>
      <c r="N176" t="s">
        <v>568</v>
      </c>
      <c r="O176" t="s">
        <v>541</v>
      </c>
      <c r="P176" t="s">
        <v>542</v>
      </c>
      <c r="Q176" t="s">
        <v>541</v>
      </c>
      <c r="R176" t="s">
        <v>542</v>
      </c>
      <c r="S176" t="s">
        <v>541</v>
      </c>
      <c r="T176" t="s">
        <v>542</v>
      </c>
      <c r="U176" t="s">
        <v>541</v>
      </c>
      <c r="V176" t="s">
        <v>542</v>
      </c>
      <c r="W176" t="s">
        <v>3202</v>
      </c>
      <c r="X176" t="s">
        <v>3203</v>
      </c>
      <c r="Y176" t="s">
        <v>533</v>
      </c>
      <c r="Z176" t="s">
        <v>3204</v>
      </c>
      <c r="AA176" t="s">
        <v>3174</v>
      </c>
      <c r="AB176" t="s">
        <v>1525</v>
      </c>
      <c r="AC176" t="s">
        <v>551</v>
      </c>
      <c r="AD176" t="s">
        <v>3205</v>
      </c>
      <c r="AE176" t="s">
        <v>3206</v>
      </c>
      <c r="AF176" t="s">
        <v>533</v>
      </c>
      <c r="AG176" t="s">
        <v>3207</v>
      </c>
      <c r="AH176" t="s">
        <v>3174</v>
      </c>
      <c r="AI176" t="s">
        <v>1525</v>
      </c>
      <c r="AJ176" t="s">
        <v>551</v>
      </c>
      <c r="AK176" t="s">
        <v>3208</v>
      </c>
      <c r="AL176" t="s">
        <v>3209</v>
      </c>
      <c r="AM176" t="s">
        <v>533</v>
      </c>
      <c r="AN176" t="s">
        <v>3210</v>
      </c>
      <c r="AO176" t="s">
        <v>3174</v>
      </c>
      <c r="AR176" t="s">
        <v>3211</v>
      </c>
      <c r="AS176" t="s">
        <v>3212</v>
      </c>
      <c r="AT176" t="s">
        <v>533</v>
      </c>
      <c r="AU176" t="s">
        <v>3213</v>
      </c>
      <c r="AV176" t="s">
        <v>3174</v>
      </c>
      <c r="AW176" t="s">
        <v>1525</v>
      </c>
      <c r="AX176" t="s">
        <v>551</v>
      </c>
      <c r="AY176" t="s">
        <v>3214</v>
      </c>
      <c r="AZ176" t="s">
        <v>3215</v>
      </c>
      <c r="BA176" t="s">
        <v>533</v>
      </c>
      <c r="BB176" t="s">
        <v>3216</v>
      </c>
      <c r="BC176" t="s">
        <v>3174</v>
      </c>
      <c r="BD176" t="s">
        <v>1525</v>
      </c>
      <c r="BE176" t="s">
        <v>551</v>
      </c>
      <c r="BF176" t="s">
        <v>3217</v>
      </c>
      <c r="BG176" t="s">
        <v>3218</v>
      </c>
      <c r="BH176" t="s">
        <v>533</v>
      </c>
      <c r="BI176" t="s">
        <v>3219</v>
      </c>
      <c r="BJ176" t="s">
        <v>3174</v>
      </c>
      <c r="BK176" t="s">
        <v>1525</v>
      </c>
      <c r="BL176" t="s">
        <v>551</v>
      </c>
      <c r="BM176" t="s">
        <v>3220</v>
      </c>
      <c r="BN176" t="s">
        <v>3221</v>
      </c>
      <c r="BO176" t="s">
        <v>533</v>
      </c>
      <c r="BP176" t="s">
        <v>3222</v>
      </c>
      <c r="BQ176" t="s">
        <v>3174</v>
      </c>
      <c r="BR176" t="s">
        <v>1525</v>
      </c>
      <c r="BS176" t="s">
        <v>551</v>
      </c>
      <c r="BT176" t="s">
        <v>3223</v>
      </c>
      <c r="BU176" t="s">
        <v>3224</v>
      </c>
      <c r="BV176" t="s">
        <v>533</v>
      </c>
      <c r="BW176" t="s">
        <v>3225</v>
      </c>
      <c r="BX176" t="s">
        <v>3174</v>
      </c>
      <c r="BY176" t="s">
        <v>1525</v>
      </c>
      <c r="BZ176" t="s">
        <v>551</v>
      </c>
    </row>
    <row r="177" spans="1:64" x14ac:dyDescent="0.3">
      <c r="A177" t="s">
        <v>3226</v>
      </c>
      <c r="B177" t="s">
        <v>3227</v>
      </c>
      <c r="C177" t="s">
        <v>3228</v>
      </c>
      <c r="D177" t="s">
        <v>530</v>
      </c>
      <c r="E177" t="s">
        <v>3073</v>
      </c>
      <c r="F177" t="s">
        <v>2403</v>
      </c>
      <c r="G177" t="s">
        <v>533</v>
      </c>
      <c r="H177" t="s">
        <v>3229</v>
      </c>
      <c r="I177" t="s">
        <v>3230</v>
      </c>
      <c r="J177" t="s">
        <v>3231</v>
      </c>
      <c r="K177" t="s">
        <v>3232</v>
      </c>
      <c r="L177" t="s">
        <v>3233</v>
      </c>
      <c r="M177" t="s">
        <v>694</v>
      </c>
      <c r="N177" t="s">
        <v>568</v>
      </c>
      <c r="O177" t="s">
        <v>541</v>
      </c>
      <c r="P177" t="s">
        <v>542</v>
      </c>
      <c r="Q177" t="s">
        <v>541</v>
      </c>
      <c r="R177" t="s">
        <v>542</v>
      </c>
      <c r="S177" t="s">
        <v>541</v>
      </c>
      <c r="T177" t="s">
        <v>542</v>
      </c>
      <c r="U177" t="s">
        <v>541</v>
      </c>
      <c r="V177" t="s">
        <v>542</v>
      </c>
      <c r="W177" t="s">
        <v>3234</v>
      </c>
      <c r="X177" t="s">
        <v>3235</v>
      </c>
      <c r="Y177" t="s">
        <v>533</v>
      </c>
      <c r="Z177" t="s">
        <v>3236</v>
      </c>
      <c r="AA177" t="s">
        <v>3082</v>
      </c>
      <c r="AB177" t="s">
        <v>1525</v>
      </c>
      <c r="AC177" t="s">
        <v>551</v>
      </c>
      <c r="AD177" t="s">
        <v>3237</v>
      </c>
      <c r="AE177" t="s">
        <v>3238</v>
      </c>
      <c r="AF177" t="s">
        <v>533</v>
      </c>
      <c r="AG177" t="s">
        <v>3239</v>
      </c>
      <c r="AH177" t="s">
        <v>3082</v>
      </c>
      <c r="AI177" t="s">
        <v>1525</v>
      </c>
      <c r="AJ177" t="s">
        <v>551</v>
      </c>
    </row>
    <row r="178" spans="1:64" x14ac:dyDescent="0.3">
      <c r="A178" t="s">
        <v>3240</v>
      </c>
      <c r="B178" t="s">
        <v>3241</v>
      </c>
      <c r="C178" t="s">
        <v>3228</v>
      </c>
      <c r="D178" t="s">
        <v>559</v>
      </c>
      <c r="E178" t="s">
        <v>3073</v>
      </c>
      <c r="F178" t="s">
        <v>3242</v>
      </c>
      <c r="G178" t="s">
        <v>561</v>
      </c>
      <c r="H178" t="s">
        <v>3243</v>
      </c>
      <c r="I178" t="s">
        <v>3244</v>
      </c>
      <c r="J178" t="s">
        <v>3245</v>
      </c>
      <c r="K178" t="s">
        <v>3169</v>
      </c>
      <c r="L178" t="s">
        <v>3246</v>
      </c>
      <c r="M178" t="s">
        <v>694</v>
      </c>
      <c r="N178" t="s">
        <v>568</v>
      </c>
      <c r="O178" t="s">
        <v>541</v>
      </c>
      <c r="P178" t="s">
        <v>542</v>
      </c>
      <c r="Q178" t="s">
        <v>541</v>
      </c>
      <c r="R178" t="s">
        <v>542</v>
      </c>
      <c r="S178" t="s">
        <v>541</v>
      </c>
      <c r="T178" t="s">
        <v>542</v>
      </c>
      <c r="U178" t="s">
        <v>541</v>
      </c>
      <c r="V178" t="s">
        <v>542</v>
      </c>
      <c r="W178" t="s">
        <v>3247</v>
      </c>
      <c r="X178" t="s">
        <v>3248</v>
      </c>
      <c r="Y178" t="s">
        <v>561</v>
      </c>
      <c r="Z178" t="s">
        <v>3204</v>
      </c>
      <c r="AA178" t="s">
        <v>3249</v>
      </c>
      <c r="AB178" t="s">
        <v>1525</v>
      </c>
      <c r="AC178" t="s">
        <v>551</v>
      </c>
      <c r="AD178" t="s">
        <v>3250</v>
      </c>
      <c r="AE178" t="s">
        <v>3251</v>
      </c>
      <c r="AF178" t="s">
        <v>561</v>
      </c>
      <c r="AG178" t="s">
        <v>3210</v>
      </c>
      <c r="AH178" t="s">
        <v>3249</v>
      </c>
      <c r="AI178" t="s">
        <v>1525</v>
      </c>
      <c r="AJ178" t="s">
        <v>551</v>
      </c>
      <c r="AK178" t="s">
        <v>3252</v>
      </c>
      <c r="AL178" t="s">
        <v>3253</v>
      </c>
      <c r="AM178" t="s">
        <v>561</v>
      </c>
      <c r="AN178" t="s">
        <v>3254</v>
      </c>
      <c r="AO178" t="s">
        <v>3249</v>
      </c>
      <c r="AP178" t="s">
        <v>1525</v>
      </c>
      <c r="AQ178" t="s">
        <v>551</v>
      </c>
      <c r="AR178" t="s">
        <v>3255</v>
      </c>
      <c r="AS178" t="s">
        <v>3256</v>
      </c>
      <c r="AT178" t="s">
        <v>561</v>
      </c>
      <c r="AU178" t="s">
        <v>3257</v>
      </c>
      <c r="AV178" t="s">
        <v>3249</v>
      </c>
      <c r="AW178" t="s">
        <v>1525</v>
      </c>
      <c r="AX178" t="s">
        <v>551</v>
      </c>
      <c r="AY178" t="s">
        <v>3258</v>
      </c>
      <c r="AZ178" t="s">
        <v>3259</v>
      </c>
      <c r="BA178" t="s">
        <v>561</v>
      </c>
      <c r="BB178" t="s">
        <v>3260</v>
      </c>
      <c r="BC178" t="s">
        <v>3249</v>
      </c>
      <c r="BD178" t="s">
        <v>1525</v>
      </c>
      <c r="BE178" t="s">
        <v>551</v>
      </c>
    </row>
    <row r="179" spans="1:64" x14ac:dyDescent="0.3">
      <c r="A179" t="s">
        <v>3261</v>
      </c>
      <c r="B179" t="s">
        <v>3262</v>
      </c>
      <c r="C179" t="s">
        <v>3228</v>
      </c>
      <c r="D179" t="s">
        <v>559</v>
      </c>
      <c r="E179" t="s">
        <v>3073</v>
      </c>
      <c r="F179" t="s">
        <v>3263</v>
      </c>
      <c r="G179" t="s">
        <v>533</v>
      </c>
      <c r="H179" t="s">
        <v>3264</v>
      </c>
      <c r="I179" t="s">
        <v>3265</v>
      </c>
      <c r="J179" t="s">
        <v>3266</v>
      </c>
      <c r="K179" t="s">
        <v>3169</v>
      </c>
      <c r="L179" t="s">
        <v>3267</v>
      </c>
      <c r="M179" t="s">
        <v>694</v>
      </c>
      <c r="N179" t="s">
        <v>568</v>
      </c>
      <c r="O179" t="s">
        <v>541</v>
      </c>
      <c r="P179" t="s">
        <v>542</v>
      </c>
      <c r="Q179" t="s">
        <v>541</v>
      </c>
      <c r="R179" t="s">
        <v>542</v>
      </c>
      <c r="S179" t="s">
        <v>541</v>
      </c>
      <c r="T179" t="s">
        <v>542</v>
      </c>
      <c r="U179" t="s">
        <v>541</v>
      </c>
      <c r="V179" t="s">
        <v>542</v>
      </c>
      <c r="W179" t="s">
        <v>3268</v>
      </c>
      <c r="X179" t="s">
        <v>3269</v>
      </c>
      <c r="Y179" t="s">
        <v>533</v>
      </c>
      <c r="Z179" t="s">
        <v>3270</v>
      </c>
      <c r="AA179" t="s">
        <v>3174</v>
      </c>
      <c r="AB179" t="s">
        <v>1525</v>
      </c>
      <c r="AC179" t="s">
        <v>551</v>
      </c>
      <c r="AD179" t="s">
        <v>3271</v>
      </c>
      <c r="AE179" t="s">
        <v>3272</v>
      </c>
      <c r="AF179" t="s">
        <v>533</v>
      </c>
      <c r="AG179" t="s">
        <v>3273</v>
      </c>
      <c r="AH179" t="s">
        <v>3174</v>
      </c>
      <c r="AI179" t="s">
        <v>1525</v>
      </c>
      <c r="AJ179" t="s">
        <v>551</v>
      </c>
    </row>
    <row r="180" spans="1:64" x14ac:dyDescent="0.3">
      <c r="A180" t="s">
        <v>3274</v>
      </c>
      <c r="B180" t="s">
        <v>3275</v>
      </c>
      <c r="C180" t="s">
        <v>3228</v>
      </c>
      <c r="D180" t="s">
        <v>559</v>
      </c>
      <c r="E180" t="s">
        <v>3073</v>
      </c>
      <c r="F180" t="s">
        <v>3276</v>
      </c>
      <c r="G180" t="s">
        <v>561</v>
      </c>
      <c r="H180" t="s">
        <v>3277</v>
      </c>
      <c r="I180" t="s">
        <v>3278</v>
      </c>
      <c r="J180" t="s">
        <v>3279</v>
      </c>
      <c r="K180" t="s">
        <v>3280</v>
      </c>
      <c r="L180" t="s">
        <v>3281</v>
      </c>
      <c r="M180" t="s">
        <v>694</v>
      </c>
      <c r="N180" t="s">
        <v>568</v>
      </c>
      <c r="O180" t="s">
        <v>541</v>
      </c>
      <c r="P180" t="s">
        <v>542</v>
      </c>
      <c r="Q180" t="s">
        <v>541</v>
      </c>
      <c r="R180" t="s">
        <v>542</v>
      </c>
      <c r="S180" t="s">
        <v>541</v>
      </c>
      <c r="T180" t="s">
        <v>542</v>
      </c>
      <c r="U180" t="s">
        <v>541</v>
      </c>
      <c r="V180" t="s">
        <v>542</v>
      </c>
      <c r="W180" t="s">
        <v>3282</v>
      </c>
      <c r="X180" t="s">
        <v>3283</v>
      </c>
      <c r="Y180" t="s">
        <v>561</v>
      </c>
      <c r="Z180" t="s">
        <v>3204</v>
      </c>
      <c r="AA180" t="s">
        <v>3095</v>
      </c>
      <c r="AB180" t="s">
        <v>1525</v>
      </c>
      <c r="AC180" t="s">
        <v>551</v>
      </c>
      <c r="AD180" t="s">
        <v>3284</v>
      </c>
      <c r="AE180" t="s">
        <v>3285</v>
      </c>
      <c r="AF180" t="s">
        <v>561</v>
      </c>
      <c r="AG180" t="s">
        <v>3286</v>
      </c>
      <c r="AH180" t="s">
        <v>3095</v>
      </c>
      <c r="AI180" t="s">
        <v>1525</v>
      </c>
      <c r="AJ180" t="s">
        <v>551</v>
      </c>
    </row>
    <row r="181" spans="1:64" x14ac:dyDescent="0.3">
      <c r="A181" t="s">
        <v>3287</v>
      </c>
      <c r="B181" t="s">
        <v>3288</v>
      </c>
      <c r="C181" t="s">
        <v>3228</v>
      </c>
      <c r="D181" t="s">
        <v>559</v>
      </c>
      <c r="E181" t="s">
        <v>3073</v>
      </c>
      <c r="F181" t="s">
        <v>3263</v>
      </c>
      <c r="G181" t="s">
        <v>561</v>
      </c>
      <c r="H181" t="s">
        <v>3289</v>
      </c>
      <c r="I181" t="s">
        <v>3290</v>
      </c>
      <c r="J181" t="s">
        <v>3291</v>
      </c>
      <c r="K181" t="s">
        <v>3292</v>
      </c>
      <c r="L181" t="s">
        <v>3246</v>
      </c>
      <c r="M181" t="s">
        <v>694</v>
      </c>
      <c r="N181" t="s">
        <v>568</v>
      </c>
      <c r="O181" t="s">
        <v>541</v>
      </c>
      <c r="P181" t="s">
        <v>542</v>
      </c>
      <c r="Q181" t="s">
        <v>541</v>
      </c>
      <c r="R181" t="s">
        <v>542</v>
      </c>
      <c r="S181" t="s">
        <v>541</v>
      </c>
      <c r="T181" t="s">
        <v>542</v>
      </c>
      <c r="U181" t="s">
        <v>541</v>
      </c>
      <c r="V181" t="s">
        <v>542</v>
      </c>
      <c r="W181" t="s">
        <v>3293</v>
      </c>
      <c r="X181" t="s">
        <v>3283</v>
      </c>
      <c r="Y181" t="s">
        <v>561</v>
      </c>
      <c r="Z181" t="s">
        <v>3204</v>
      </c>
      <c r="AA181" t="s">
        <v>3095</v>
      </c>
      <c r="AB181" t="s">
        <v>1525</v>
      </c>
      <c r="AC181" t="s">
        <v>551</v>
      </c>
      <c r="AD181" t="s">
        <v>3294</v>
      </c>
      <c r="AE181" t="s">
        <v>3272</v>
      </c>
      <c r="AF181" t="s">
        <v>561</v>
      </c>
      <c r="AG181" t="s">
        <v>3273</v>
      </c>
      <c r="AH181" t="s">
        <v>3174</v>
      </c>
      <c r="AI181" t="s">
        <v>1525</v>
      </c>
      <c r="AJ181" t="s">
        <v>551</v>
      </c>
    </row>
    <row r="182" spans="1:64" x14ac:dyDescent="0.3">
      <c r="A182" t="s">
        <v>3295</v>
      </c>
      <c r="B182" t="s">
        <v>3296</v>
      </c>
      <c r="C182" t="s">
        <v>3297</v>
      </c>
      <c r="D182" t="s">
        <v>530</v>
      </c>
      <c r="E182" t="s">
        <v>3073</v>
      </c>
      <c r="F182" t="s">
        <v>2403</v>
      </c>
      <c r="G182" t="s">
        <v>533</v>
      </c>
      <c r="H182" t="s">
        <v>3298</v>
      </c>
      <c r="I182" t="s">
        <v>3299</v>
      </c>
      <c r="J182" t="s">
        <v>3300</v>
      </c>
      <c r="K182" t="s">
        <v>3187</v>
      </c>
      <c r="L182" t="s">
        <v>3301</v>
      </c>
      <c r="M182" t="s">
        <v>694</v>
      </c>
      <c r="N182" t="s">
        <v>568</v>
      </c>
      <c r="O182" t="s">
        <v>541</v>
      </c>
      <c r="P182" t="s">
        <v>597</v>
      </c>
      <c r="Q182" t="s">
        <v>541</v>
      </c>
      <c r="R182" t="s">
        <v>597</v>
      </c>
      <c r="S182" t="s">
        <v>541</v>
      </c>
      <c r="T182" t="s">
        <v>597</v>
      </c>
      <c r="U182" t="s">
        <v>541</v>
      </c>
      <c r="V182" t="s">
        <v>597</v>
      </c>
      <c r="W182" t="s">
        <v>3302</v>
      </c>
      <c r="X182" t="s">
        <v>3303</v>
      </c>
      <c r="Y182" t="s">
        <v>533</v>
      </c>
      <c r="Z182" t="s">
        <v>3304</v>
      </c>
      <c r="AA182" t="s">
        <v>3305</v>
      </c>
      <c r="AB182" t="s">
        <v>1525</v>
      </c>
      <c r="AC182" t="s">
        <v>551</v>
      </c>
      <c r="AD182" t="s">
        <v>3306</v>
      </c>
      <c r="AE182" t="s">
        <v>3307</v>
      </c>
      <c r="AF182" t="s">
        <v>533</v>
      </c>
      <c r="AG182" t="s">
        <v>3308</v>
      </c>
      <c r="AH182" t="s">
        <v>3309</v>
      </c>
      <c r="AI182" t="s">
        <v>1525</v>
      </c>
      <c r="AJ182" t="s">
        <v>551</v>
      </c>
      <c r="AK182" t="s">
        <v>3310</v>
      </c>
      <c r="AL182" t="s">
        <v>3311</v>
      </c>
      <c r="AM182" t="s">
        <v>533</v>
      </c>
      <c r="AN182" t="s">
        <v>3312</v>
      </c>
      <c r="AO182" t="s">
        <v>3309</v>
      </c>
      <c r="AP182" t="s">
        <v>1525</v>
      </c>
      <c r="AQ182" t="s">
        <v>551</v>
      </c>
      <c r="AR182" t="s">
        <v>3313</v>
      </c>
      <c r="AS182" t="s">
        <v>3314</v>
      </c>
      <c r="AT182" t="s">
        <v>533</v>
      </c>
      <c r="AU182" t="s">
        <v>3315</v>
      </c>
      <c r="AV182" t="s">
        <v>3305</v>
      </c>
      <c r="AW182" t="s">
        <v>1525</v>
      </c>
      <c r="AX182" t="s">
        <v>551</v>
      </c>
      <c r="AY182" t="s">
        <v>3316</v>
      </c>
      <c r="AZ182" t="s">
        <v>3317</v>
      </c>
      <c r="BA182" t="s">
        <v>533</v>
      </c>
      <c r="BB182" t="s">
        <v>3318</v>
      </c>
      <c r="BC182" t="s">
        <v>3309</v>
      </c>
      <c r="BD182" t="s">
        <v>1525</v>
      </c>
      <c r="BE182" t="s">
        <v>551</v>
      </c>
      <c r="BF182" t="s">
        <v>3319</v>
      </c>
      <c r="BG182" t="s">
        <v>3320</v>
      </c>
      <c r="BH182" t="s">
        <v>533</v>
      </c>
      <c r="BI182" t="s">
        <v>3321</v>
      </c>
      <c r="BJ182" t="s">
        <v>3309</v>
      </c>
      <c r="BK182" t="s">
        <v>1525</v>
      </c>
      <c r="BL182" t="s">
        <v>551</v>
      </c>
    </row>
    <row r="183" spans="1:64" x14ac:dyDescent="0.3">
      <c r="A183" t="s">
        <v>3322</v>
      </c>
      <c r="B183" t="s">
        <v>3323</v>
      </c>
      <c r="C183" t="s">
        <v>3297</v>
      </c>
      <c r="D183" t="s">
        <v>559</v>
      </c>
      <c r="E183" t="s">
        <v>3073</v>
      </c>
      <c r="F183" t="s">
        <v>2403</v>
      </c>
      <c r="G183" t="s">
        <v>533</v>
      </c>
      <c r="H183" t="s">
        <v>3324</v>
      </c>
      <c r="I183" t="s">
        <v>3299</v>
      </c>
      <c r="J183" t="s">
        <v>3325</v>
      </c>
      <c r="K183" t="s">
        <v>3077</v>
      </c>
      <c r="L183" t="s">
        <v>3326</v>
      </c>
      <c r="M183" t="s">
        <v>694</v>
      </c>
      <c r="N183" t="s">
        <v>568</v>
      </c>
      <c r="O183" t="s">
        <v>541</v>
      </c>
      <c r="P183" t="s">
        <v>597</v>
      </c>
      <c r="Q183" t="s">
        <v>541</v>
      </c>
      <c r="R183" t="s">
        <v>597</v>
      </c>
      <c r="S183" t="s">
        <v>541</v>
      </c>
      <c r="T183" t="s">
        <v>597</v>
      </c>
      <c r="U183" t="s">
        <v>541</v>
      </c>
      <c r="V183" t="s">
        <v>597</v>
      </c>
      <c r="W183" t="s">
        <v>3327</v>
      </c>
      <c r="X183" t="s">
        <v>3328</v>
      </c>
      <c r="Y183" t="s">
        <v>533</v>
      </c>
      <c r="Z183" t="s">
        <v>3329</v>
      </c>
      <c r="AA183" t="s">
        <v>3305</v>
      </c>
      <c r="AB183" t="s">
        <v>1525</v>
      </c>
      <c r="AC183" t="s">
        <v>551</v>
      </c>
      <c r="AD183" t="s">
        <v>3330</v>
      </c>
      <c r="AE183" t="s">
        <v>3331</v>
      </c>
      <c r="AF183" t="s">
        <v>533</v>
      </c>
      <c r="AG183" t="s">
        <v>3332</v>
      </c>
      <c r="AH183" t="s">
        <v>3309</v>
      </c>
      <c r="AI183" t="s">
        <v>1525</v>
      </c>
      <c r="AJ183" t="s">
        <v>551</v>
      </c>
      <c r="AK183" t="s">
        <v>3333</v>
      </c>
      <c r="AL183" t="s">
        <v>3334</v>
      </c>
      <c r="AM183" t="s">
        <v>533</v>
      </c>
      <c r="AN183" t="s">
        <v>3335</v>
      </c>
      <c r="AO183" t="s">
        <v>3309</v>
      </c>
      <c r="AP183" t="s">
        <v>1525</v>
      </c>
      <c r="AQ183" t="s">
        <v>551</v>
      </c>
      <c r="AR183" t="s">
        <v>3336</v>
      </c>
      <c r="AS183" t="s">
        <v>3337</v>
      </c>
      <c r="AT183" t="s">
        <v>533</v>
      </c>
      <c r="AU183" t="s">
        <v>3338</v>
      </c>
      <c r="AV183" t="s">
        <v>3082</v>
      </c>
      <c r="AW183" t="s">
        <v>1525</v>
      </c>
      <c r="AX183" t="s">
        <v>551</v>
      </c>
    </row>
    <row r="184" spans="1:64" x14ac:dyDescent="0.3">
      <c r="A184" t="s">
        <v>3339</v>
      </c>
      <c r="B184" t="s">
        <v>3340</v>
      </c>
      <c r="C184" t="s">
        <v>3297</v>
      </c>
      <c r="D184" t="s">
        <v>530</v>
      </c>
      <c r="E184" t="s">
        <v>3073</v>
      </c>
      <c r="F184" t="s">
        <v>2403</v>
      </c>
      <c r="G184" t="s">
        <v>533</v>
      </c>
      <c r="H184" t="s">
        <v>3341</v>
      </c>
      <c r="I184" t="s">
        <v>3342</v>
      </c>
      <c r="J184" t="s">
        <v>3343</v>
      </c>
      <c r="K184" t="s">
        <v>3169</v>
      </c>
      <c r="L184" t="s">
        <v>3344</v>
      </c>
      <c r="M184" t="s">
        <v>694</v>
      </c>
      <c r="N184" t="s">
        <v>568</v>
      </c>
      <c r="O184" t="s">
        <v>541</v>
      </c>
      <c r="P184" t="s">
        <v>542</v>
      </c>
      <c r="Q184" t="s">
        <v>541</v>
      </c>
      <c r="R184" t="s">
        <v>542</v>
      </c>
      <c r="S184" t="s">
        <v>541</v>
      </c>
      <c r="T184" t="s">
        <v>542</v>
      </c>
      <c r="U184" t="s">
        <v>541</v>
      </c>
      <c r="V184" t="s">
        <v>542</v>
      </c>
      <c r="W184" t="s">
        <v>3345</v>
      </c>
      <c r="X184" t="s">
        <v>3346</v>
      </c>
      <c r="Y184" t="s">
        <v>533</v>
      </c>
      <c r="Z184" t="s">
        <v>3347</v>
      </c>
      <c r="AA184" t="s">
        <v>3082</v>
      </c>
      <c r="AB184" t="s">
        <v>1525</v>
      </c>
      <c r="AC184" t="s">
        <v>551</v>
      </c>
      <c r="AD184" t="s">
        <v>3348</v>
      </c>
      <c r="AE184" t="s">
        <v>3349</v>
      </c>
      <c r="AF184" t="s">
        <v>533</v>
      </c>
      <c r="AG184" t="s">
        <v>3350</v>
      </c>
      <c r="AH184" t="s">
        <v>3082</v>
      </c>
      <c r="AI184" t="s">
        <v>1525</v>
      </c>
      <c r="AJ184" t="s">
        <v>551</v>
      </c>
      <c r="AK184" t="s">
        <v>3351</v>
      </c>
      <c r="AL184" t="s">
        <v>3352</v>
      </c>
      <c r="AM184" t="s">
        <v>533</v>
      </c>
      <c r="AN184" t="s">
        <v>3353</v>
      </c>
      <c r="AO184" t="s">
        <v>3082</v>
      </c>
      <c r="AP184" t="s">
        <v>1525</v>
      </c>
      <c r="AQ184" t="s">
        <v>551</v>
      </c>
    </row>
    <row r="185" spans="1:64" x14ac:dyDescent="0.3">
      <c r="A185" t="s">
        <v>3354</v>
      </c>
      <c r="B185" t="s">
        <v>3355</v>
      </c>
      <c r="C185" t="s">
        <v>3297</v>
      </c>
      <c r="D185" t="s">
        <v>530</v>
      </c>
      <c r="E185" t="s">
        <v>3073</v>
      </c>
      <c r="F185" t="s">
        <v>2403</v>
      </c>
      <c r="G185" t="s">
        <v>533</v>
      </c>
      <c r="H185" t="s">
        <v>3356</v>
      </c>
      <c r="I185" t="s">
        <v>3357</v>
      </c>
      <c r="J185" t="s">
        <v>3358</v>
      </c>
      <c r="K185" t="s">
        <v>3169</v>
      </c>
      <c r="L185" t="s">
        <v>3359</v>
      </c>
      <c r="M185" t="s">
        <v>694</v>
      </c>
      <c r="N185" t="s">
        <v>568</v>
      </c>
      <c r="O185" t="s">
        <v>541</v>
      </c>
      <c r="P185" t="s">
        <v>542</v>
      </c>
      <c r="Q185" t="s">
        <v>541</v>
      </c>
      <c r="R185" t="s">
        <v>542</v>
      </c>
      <c r="S185" t="s">
        <v>541</v>
      </c>
      <c r="T185" t="s">
        <v>542</v>
      </c>
      <c r="U185" t="s">
        <v>541</v>
      </c>
      <c r="V185" t="s">
        <v>542</v>
      </c>
      <c r="W185" t="s">
        <v>3360</v>
      </c>
      <c r="X185" t="s">
        <v>3361</v>
      </c>
      <c r="Y185" t="s">
        <v>533</v>
      </c>
      <c r="Z185" t="s">
        <v>3362</v>
      </c>
      <c r="AA185" t="s">
        <v>3174</v>
      </c>
      <c r="AB185" t="s">
        <v>1525</v>
      </c>
      <c r="AC185" t="s">
        <v>551</v>
      </c>
      <c r="AD185" t="s">
        <v>3363</v>
      </c>
      <c r="AE185" t="s">
        <v>3364</v>
      </c>
      <c r="AF185" t="s">
        <v>533</v>
      </c>
      <c r="AG185" t="s">
        <v>3353</v>
      </c>
      <c r="AH185" t="s">
        <v>3174</v>
      </c>
      <c r="AI185" t="s">
        <v>1525</v>
      </c>
      <c r="AJ185" t="s">
        <v>551</v>
      </c>
    </row>
    <row r="186" spans="1:64" x14ac:dyDescent="0.3">
      <c r="A186" t="s">
        <v>3365</v>
      </c>
      <c r="B186" t="s">
        <v>3366</v>
      </c>
      <c r="C186" t="s">
        <v>3297</v>
      </c>
      <c r="D186" t="s">
        <v>559</v>
      </c>
      <c r="E186" t="s">
        <v>3073</v>
      </c>
      <c r="F186" t="s">
        <v>1333</v>
      </c>
      <c r="G186" t="s">
        <v>561</v>
      </c>
      <c r="H186" t="s">
        <v>3367</v>
      </c>
      <c r="I186" t="s">
        <v>3368</v>
      </c>
      <c r="J186" t="s">
        <v>3369</v>
      </c>
      <c r="K186" t="s">
        <v>3370</v>
      </c>
      <c r="L186" t="s">
        <v>3371</v>
      </c>
      <c r="M186" t="s">
        <v>694</v>
      </c>
      <c r="N186" t="s">
        <v>568</v>
      </c>
      <c r="O186" t="s">
        <v>541</v>
      </c>
      <c r="P186" t="s">
        <v>542</v>
      </c>
      <c r="Q186" t="s">
        <v>541</v>
      </c>
      <c r="R186" t="s">
        <v>542</v>
      </c>
      <c r="S186" t="s">
        <v>541</v>
      </c>
      <c r="T186" t="s">
        <v>542</v>
      </c>
      <c r="U186" t="s">
        <v>541</v>
      </c>
      <c r="V186" t="s">
        <v>542</v>
      </c>
      <c r="W186" t="s">
        <v>3372</v>
      </c>
      <c r="X186" t="s">
        <v>3373</v>
      </c>
      <c r="Y186" t="s">
        <v>561</v>
      </c>
      <c r="Z186" t="s">
        <v>3374</v>
      </c>
      <c r="AA186" t="s">
        <v>3095</v>
      </c>
      <c r="AB186" t="s">
        <v>1525</v>
      </c>
      <c r="AC186" t="s">
        <v>551</v>
      </c>
      <c r="AD186" t="s">
        <v>3375</v>
      </c>
      <c r="AE186" t="s">
        <v>3376</v>
      </c>
      <c r="AF186" t="s">
        <v>561</v>
      </c>
      <c r="AG186" t="s">
        <v>3377</v>
      </c>
      <c r="AH186" t="s">
        <v>3095</v>
      </c>
      <c r="AI186" t="s">
        <v>1525</v>
      </c>
      <c r="AJ186" t="s">
        <v>551</v>
      </c>
      <c r="AK186" t="s">
        <v>3378</v>
      </c>
      <c r="AL186" t="s">
        <v>3379</v>
      </c>
      <c r="AM186" t="s">
        <v>561</v>
      </c>
      <c r="AN186" t="s">
        <v>3380</v>
      </c>
      <c r="AO186" t="s">
        <v>3381</v>
      </c>
      <c r="AP186" t="s">
        <v>917</v>
      </c>
      <c r="AQ186" t="s">
        <v>1230</v>
      </c>
    </row>
    <row r="187" spans="1:64" x14ac:dyDescent="0.3">
      <c r="A187" t="s">
        <v>3382</v>
      </c>
      <c r="B187" t="s">
        <v>3383</v>
      </c>
      <c r="C187" t="s">
        <v>3384</v>
      </c>
      <c r="D187" t="s">
        <v>530</v>
      </c>
      <c r="E187" t="s">
        <v>3073</v>
      </c>
      <c r="F187" t="s">
        <v>2403</v>
      </c>
      <c r="G187" t="s">
        <v>533</v>
      </c>
      <c r="H187" t="s">
        <v>3385</v>
      </c>
      <c r="I187" t="s">
        <v>3386</v>
      </c>
      <c r="J187" t="s">
        <v>3387</v>
      </c>
      <c r="K187" t="s">
        <v>3187</v>
      </c>
      <c r="L187" t="s">
        <v>3388</v>
      </c>
      <c r="M187" t="s">
        <v>694</v>
      </c>
      <c r="N187" t="s">
        <v>568</v>
      </c>
      <c r="O187" t="s">
        <v>541</v>
      </c>
      <c r="P187" t="s">
        <v>542</v>
      </c>
      <c r="Q187" t="s">
        <v>541</v>
      </c>
      <c r="R187" t="s">
        <v>542</v>
      </c>
      <c r="S187" t="s">
        <v>541</v>
      </c>
      <c r="T187" t="s">
        <v>542</v>
      </c>
      <c r="U187" t="s">
        <v>541</v>
      </c>
      <c r="V187" t="s">
        <v>542</v>
      </c>
      <c r="W187" t="s">
        <v>3389</v>
      </c>
      <c r="X187" t="s">
        <v>3390</v>
      </c>
      <c r="Y187" t="s">
        <v>533</v>
      </c>
      <c r="Z187" t="s">
        <v>3391</v>
      </c>
      <c r="AA187" t="s">
        <v>3082</v>
      </c>
      <c r="AB187" t="s">
        <v>1525</v>
      </c>
      <c r="AC187" t="s">
        <v>551</v>
      </c>
      <c r="AD187" t="s">
        <v>3392</v>
      </c>
      <c r="AE187" t="s">
        <v>3393</v>
      </c>
      <c r="AF187" t="s">
        <v>533</v>
      </c>
      <c r="AG187" t="s">
        <v>3394</v>
      </c>
      <c r="AH187" t="s">
        <v>3082</v>
      </c>
      <c r="AI187" t="s">
        <v>1525</v>
      </c>
      <c r="AJ187" t="s">
        <v>551</v>
      </c>
      <c r="AK187" t="s">
        <v>3395</v>
      </c>
      <c r="AL187" t="s">
        <v>3396</v>
      </c>
      <c r="AM187" t="s">
        <v>533</v>
      </c>
      <c r="AN187" t="s">
        <v>3397</v>
      </c>
      <c r="AO187" t="s">
        <v>3082</v>
      </c>
      <c r="AP187" t="s">
        <v>1525</v>
      </c>
      <c r="AQ187" t="s">
        <v>551</v>
      </c>
      <c r="AR187" t="s">
        <v>3398</v>
      </c>
      <c r="AS187" t="s">
        <v>3399</v>
      </c>
      <c r="AT187" t="s">
        <v>533</v>
      </c>
      <c r="AU187" t="s">
        <v>3400</v>
      </c>
      <c r="AV187" t="s">
        <v>3082</v>
      </c>
      <c r="AW187" t="s">
        <v>1525</v>
      </c>
      <c r="AX187" t="s">
        <v>551</v>
      </c>
    </row>
    <row r="188" spans="1:64" x14ac:dyDescent="0.3">
      <c r="A188" t="s">
        <v>3401</v>
      </c>
      <c r="B188" t="s">
        <v>3402</v>
      </c>
      <c r="C188" t="s">
        <v>3384</v>
      </c>
      <c r="D188" t="s">
        <v>559</v>
      </c>
      <c r="E188" t="s">
        <v>3073</v>
      </c>
      <c r="F188" t="s">
        <v>2403</v>
      </c>
      <c r="G188" t="s">
        <v>561</v>
      </c>
      <c r="H188" t="s">
        <v>3403</v>
      </c>
      <c r="I188" t="s">
        <v>3404</v>
      </c>
      <c r="J188" t="s">
        <v>3405</v>
      </c>
      <c r="K188" t="s">
        <v>3077</v>
      </c>
      <c r="L188" t="s">
        <v>3406</v>
      </c>
      <c r="M188" t="s">
        <v>694</v>
      </c>
      <c r="N188" t="s">
        <v>568</v>
      </c>
      <c r="O188" t="s">
        <v>541</v>
      </c>
      <c r="P188" t="s">
        <v>542</v>
      </c>
      <c r="Q188" t="s">
        <v>541</v>
      </c>
      <c r="R188" t="s">
        <v>542</v>
      </c>
      <c r="S188" t="s">
        <v>541</v>
      </c>
      <c r="T188" t="s">
        <v>542</v>
      </c>
      <c r="U188" t="s">
        <v>541</v>
      </c>
      <c r="V188" t="s">
        <v>542</v>
      </c>
      <c r="W188" t="s">
        <v>3407</v>
      </c>
      <c r="X188" t="s">
        <v>3408</v>
      </c>
      <c r="Y188" t="s">
        <v>561</v>
      </c>
      <c r="Z188" t="s">
        <v>3409</v>
      </c>
      <c r="AA188" t="s">
        <v>3095</v>
      </c>
      <c r="AB188" t="s">
        <v>1525</v>
      </c>
      <c r="AC188" t="s">
        <v>551</v>
      </c>
      <c r="AD188" t="s">
        <v>3410</v>
      </c>
      <c r="AE188" t="s">
        <v>3411</v>
      </c>
      <c r="AF188" t="s">
        <v>561</v>
      </c>
      <c r="AG188" t="s">
        <v>3412</v>
      </c>
      <c r="AH188" t="s">
        <v>3249</v>
      </c>
      <c r="AI188" t="s">
        <v>1525</v>
      </c>
      <c r="AJ188" t="s">
        <v>551</v>
      </c>
      <c r="AK188" t="s">
        <v>3413</v>
      </c>
      <c r="AL188" t="s">
        <v>3414</v>
      </c>
      <c r="AM188" t="s">
        <v>561</v>
      </c>
      <c r="AN188" t="s">
        <v>3415</v>
      </c>
      <c r="AO188" t="s">
        <v>3249</v>
      </c>
      <c r="AP188" t="s">
        <v>1525</v>
      </c>
      <c r="AQ188" t="s">
        <v>551</v>
      </c>
    </row>
    <row r="189" spans="1:64" x14ac:dyDescent="0.3">
      <c r="A189" t="s">
        <v>3416</v>
      </c>
      <c r="B189" t="s">
        <v>3417</v>
      </c>
      <c r="C189" t="s">
        <v>3384</v>
      </c>
      <c r="D189" t="s">
        <v>559</v>
      </c>
      <c r="E189" t="s">
        <v>3073</v>
      </c>
      <c r="F189" t="s">
        <v>2403</v>
      </c>
      <c r="G189" t="s">
        <v>533</v>
      </c>
      <c r="H189" t="s">
        <v>3418</v>
      </c>
      <c r="I189" t="s">
        <v>3419</v>
      </c>
      <c r="J189" t="s">
        <v>3420</v>
      </c>
      <c r="K189" t="s">
        <v>3421</v>
      </c>
      <c r="L189" t="s">
        <v>3422</v>
      </c>
      <c r="M189" t="s">
        <v>694</v>
      </c>
      <c r="N189" t="s">
        <v>568</v>
      </c>
      <c r="O189" t="s">
        <v>541</v>
      </c>
      <c r="P189" t="s">
        <v>542</v>
      </c>
      <c r="Q189" t="s">
        <v>541</v>
      </c>
      <c r="R189" t="s">
        <v>542</v>
      </c>
      <c r="S189" t="s">
        <v>541</v>
      </c>
      <c r="T189" t="s">
        <v>542</v>
      </c>
      <c r="U189" t="s">
        <v>541</v>
      </c>
      <c r="V189" t="s">
        <v>542</v>
      </c>
      <c r="W189" t="s">
        <v>3423</v>
      </c>
      <c r="X189" t="s">
        <v>3424</v>
      </c>
      <c r="Y189" t="s">
        <v>533</v>
      </c>
      <c r="Z189" t="s">
        <v>3425</v>
      </c>
      <c r="AA189" t="s">
        <v>3082</v>
      </c>
      <c r="AB189" t="s">
        <v>1525</v>
      </c>
      <c r="AC189" t="s">
        <v>551</v>
      </c>
      <c r="AD189" t="s">
        <v>3426</v>
      </c>
      <c r="AE189" t="s">
        <v>3427</v>
      </c>
      <c r="AF189" t="s">
        <v>533</v>
      </c>
      <c r="AG189" t="s">
        <v>3415</v>
      </c>
      <c r="AH189" t="s">
        <v>3082</v>
      </c>
      <c r="AI189" t="s">
        <v>1525</v>
      </c>
      <c r="AJ189" t="s">
        <v>551</v>
      </c>
    </row>
    <row r="190" spans="1:64" x14ac:dyDescent="0.3">
      <c r="A190" t="s">
        <v>3428</v>
      </c>
      <c r="B190" t="s">
        <v>3429</v>
      </c>
      <c r="C190" t="s">
        <v>3384</v>
      </c>
      <c r="D190" t="s">
        <v>530</v>
      </c>
      <c r="E190" t="s">
        <v>3073</v>
      </c>
      <c r="F190" t="s">
        <v>2403</v>
      </c>
      <c r="G190" t="s">
        <v>533</v>
      </c>
      <c r="H190" t="s">
        <v>3430</v>
      </c>
      <c r="I190" t="s">
        <v>3431</v>
      </c>
      <c r="J190" t="s">
        <v>3432</v>
      </c>
      <c r="K190" t="s">
        <v>3187</v>
      </c>
      <c r="L190" t="s">
        <v>3433</v>
      </c>
      <c r="M190" t="s">
        <v>694</v>
      </c>
      <c r="N190" t="s">
        <v>568</v>
      </c>
      <c r="O190" t="s">
        <v>541</v>
      </c>
      <c r="P190" t="s">
        <v>542</v>
      </c>
      <c r="Q190" t="s">
        <v>541</v>
      </c>
      <c r="R190" t="s">
        <v>542</v>
      </c>
      <c r="S190" t="s">
        <v>541</v>
      </c>
      <c r="T190" t="s">
        <v>542</v>
      </c>
      <c r="U190" t="s">
        <v>541</v>
      </c>
      <c r="V190" t="s">
        <v>542</v>
      </c>
      <c r="W190" t="s">
        <v>3434</v>
      </c>
      <c r="X190" t="s">
        <v>3435</v>
      </c>
      <c r="Y190" t="s">
        <v>533</v>
      </c>
      <c r="Z190" t="s">
        <v>3436</v>
      </c>
      <c r="AA190" t="s">
        <v>3082</v>
      </c>
      <c r="AB190" t="s">
        <v>1525</v>
      </c>
      <c r="AC190" t="s">
        <v>551</v>
      </c>
      <c r="AD190" t="s">
        <v>3437</v>
      </c>
      <c r="AE190" t="s">
        <v>3438</v>
      </c>
      <c r="AF190" t="s">
        <v>533</v>
      </c>
      <c r="AG190" t="s">
        <v>3439</v>
      </c>
      <c r="AH190" t="s">
        <v>3082</v>
      </c>
      <c r="AI190" t="s">
        <v>1525</v>
      </c>
      <c r="AJ190" t="s">
        <v>551</v>
      </c>
    </row>
    <row r="191" spans="1:64" x14ac:dyDescent="0.3">
      <c r="A191" t="s">
        <v>3440</v>
      </c>
      <c r="B191" t="s">
        <v>3441</v>
      </c>
      <c r="C191" t="s">
        <v>3384</v>
      </c>
      <c r="D191" t="s">
        <v>559</v>
      </c>
      <c r="E191" t="s">
        <v>3073</v>
      </c>
      <c r="F191" t="s">
        <v>2403</v>
      </c>
      <c r="G191" t="s">
        <v>533</v>
      </c>
      <c r="H191" t="s">
        <v>3442</v>
      </c>
      <c r="I191" t="s">
        <v>3443</v>
      </c>
      <c r="J191" t="s">
        <v>3444</v>
      </c>
      <c r="K191" t="s">
        <v>3445</v>
      </c>
      <c r="L191" t="s">
        <v>3446</v>
      </c>
      <c r="M191" t="s">
        <v>694</v>
      </c>
      <c r="N191" t="s">
        <v>568</v>
      </c>
      <c r="O191" t="s">
        <v>541</v>
      </c>
      <c r="P191" t="s">
        <v>542</v>
      </c>
      <c r="Q191" t="s">
        <v>541</v>
      </c>
      <c r="R191" t="s">
        <v>542</v>
      </c>
      <c r="S191" t="s">
        <v>541</v>
      </c>
      <c r="T191" t="s">
        <v>542</v>
      </c>
      <c r="U191" t="s">
        <v>541</v>
      </c>
      <c r="V191" t="s">
        <v>542</v>
      </c>
      <c r="W191" t="s">
        <v>3447</v>
      </c>
      <c r="X191" t="s">
        <v>3448</v>
      </c>
      <c r="Y191" t="s">
        <v>533</v>
      </c>
      <c r="Z191" t="s">
        <v>3449</v>
      </c>
      <c r="AA191" t="s">
        <v>3082</v>
      </c>
      <c r="AB191" t="s">
        <v>1525</v>
      </c>
      <c r="AC191" t="s">
        <v>551</v>
      </c>
      <c r="AD191" t="s">
        <v>3450</v>
      </c>
      <c r="AE191" t="s">
        <v>3427</v>
      </c>
      <c r="AF191" t="s">
        <v>533</v>
      </c>
      <c r="AG191" t="s">
        <v>3451</v>
      </c>
      <c r="AH191" t="s">
        <v>3082</v>
      </c>
      <c r="AI191" t="s">
        <v>1525</v>
      </c>
      <c r="AJ191" t="s">
        <v>551</v>
      </c>
    </row>
    <row r="192" spans="1:64" x14ac:dyDescent="0.3">
      <c r="A192" t="s">
        <v>3452</v>
      </c>
      <c r="B192" t="s">
        <v>3453</v>
      </c>
      <c r="C192" t="s">
        <v>3384</v>
      </c>
      <c r="D192" t="s">
        <v>559</v>
      </c>
      <c r="E192" t="s">
        <v>3073</v>
      </c>
      <c r="F192" t="s">
        <v>2403</v>
      </c>
      <c r="G192" t="s">
        <v>533</v>
      </c>
      <c r="H192" t="s">
        <v>3454</v>
      </c>
      <c r="I192" t="s">
        <v>3455</v>
      </c>
      <c r="J192" t="s">
        <v>3456</v>
      </c>
      <c r="K192" t="s">
        <v>3445</v>
      </c>
      <c r="L192" t="s">
        <v>3446</v>
      </c>
      <c r="M192" t="s">
        <v>694</v>
      </c>
      <c r="N192" t="s">
        <v>568</v>
      </c>
      <c r="O192" t="s">
        <v>541</v>
      </c>
      <c r="P192" t="s">
        <v>542</v>
      </c>
      <c r="Q192" t="s">
        <v>541</v>
      </c>
      <c r="R192" t="s">
        <v>542</v>
      </c>
      <c r="S192" t="s">
        <v>541</v>
      </c>
      <c r="T192" t="s">
        <v>542</v>
      </c>
      <c r="U192" t="s">
        <v>541</v>
      </c>
      <c r="V192" t="s">
        <v>542</v>
      </c>
      <c r="W192" t="s">
        <v>3457</v>
      </c>
      <c r="X192" t="s">
        <v>3458</v>
      </c>
      <c r="Y192" t="s">
        <v>533</v>
      </c>
      <c r="Z192" t="s">
        <v>3449</v>
      </c>
      <c r="AA192" t="s">
        <v>3082</v>
      </c>
      <c r="AB192" t="s">
        <v>1525</v>
      </c>
      <c r="AC192" t="s">
        <v>551</v>
      </c>
      <c r="AD192" t="s">
        <v>3459</v>
      </c>
      <c r="AE192" t="s">
        <v>3460</v>
      </c>
      <c r="AF192" t="s">
        <v>533</v>
      </c>
      <c r="AG192" t="s">
        <v>3461</v>
      </c>
      <c r="AH192" t="s">
        <v>3082</v>
      </c>
      <c r="AI192" t="s">
        <v>1525</v>
      </c>
      <c r="AJ192" t="s">
        <v>551</v>
      </c>
      <c r="AK192" t="s">
        <v>3462</v>
      </c>
      <c r="AL192" t="s">
        <v>3463</v>
      </c>
      <c r="AM192" t="s">
        <v>533</v>
      </c>
      <c r="AN192" t="s">
        <v>3464</v>
      </c>
      <c r="AO192" t="s">
        <v>3465</v>
      </c>
      <c r="AP192" t="s">
        <v>1525</v>
      </c>
      <c r="AQ192" t="s">
        <v>551</v>
      </c>
    </row>
    <row r="193" spans="1:50" x14ac:dyDescent="0.3">
      <c r="A193" t="s">
        <v>3466</v>
      </c>
      <c r="B193" t="s">
        <v>3467</v>
      </c>
      <c r="C193" t="s">
        <v>3384</v>
      </c>
      <c r="D193" t="s">
        <v>530</v>
      </c>
      <c r="E193" t="s">
        <v>3073</v>
      </c>
      <c r="F193" t="s">
        <v>2403</v>
      </c>
      <c r="G193" t="s">
        <v>533</v>
      </c>
      <c r="H193" t="s">
        <v>3468</v>
      </c>
      <c r="I193" t="s">
        <v>3469</v>
      </c>
      <c r="J193" t="s">
        <v>3470</v>
      </c>
      <c r="K193" t="s">
        <v>3187</v>
      </c>
      <c r="L193" t="s">
        <v>3471</v>
      </c>
      <c r="M193" t="s">
        <v>694</v>
      </c>
      <c r="N193" t="s">
        <v>568</v>
      </c>
      <c r="O193" t="s">
        <v>541</v>
      </c>
      <c r="P193" t="s">
        <v>542</v>
      </c>
      <c r="Q193" t="s">
        <v>541</v>
      </c>
      <c r="R193" t="s">
        <v>542</v>
      </c>
      <c r="S193" t="s">
        <v>541</v>
      </c>
      <c r="T193" t="s">
        <v>542</v>
      </c>
      <c r="U193" t="s">
        <v>541</v>
      </c>
      <c r="V193" t="s">
        <v>542</v>
      </c>
      <c r="W193" t="s">
        <v>3472</v>
      </c>
      <c r="X193" t="s">
        <v>3473</v>
      </c>
      <c r="Y193" t="s">
        <v>533</v>
      </c>
      <c r="Z193" t="s">
        <v>3474</v>
      </c>
      <c r="AA193" t="s">
        <v>3174</v>
      </c>
      <c r="AB193" t="s">
        <v>1525</v>
      </c>
      <c r="AC193" t="s">
        <v>551</v>
      </c>
      <c r="AD193" t="s">
        <v>3475</v>
      </c>
      <c r="AE193" t="s">
        <v>3476</v>
      </c>
      <c r="AF193" t="s">
        <v>533</v>
      </c>
      <c r="AG193" t="s">
        <v>3477</v>
      </c>
      <c r="AH193" t="s">
        <v>3174</v>
      </c>
      <c r="AI193" t="s">
        <v>1525</v>
      </c>
      <c r="AJ193" t="s">
        <v>551</v>
      </c>
    </row>
    <row r="194" spans="1:50" x14ac:dyDescent="0.3">
      <c r="A194" t="s">
        <v>3478</v>
      </c>
      <c r="B194" t="s">
        <v>3479</v>
      </c>
      <c r="C194" t="s">
        <v>3384</v>
      </c>
      <c r="D194" t="s">
        <v>559</v>
      </c>
      <c r="E194" t="s">
        <v>3073</v>
      </c>
      <c r="F194" t="s">
        <v>2403</v>
      </c>
      <c r="G194" t="s">
        <v>533</v>
      </c>
      <c r="H194" t="s">
        <v>3480</v>
      </c>
      <c r="I194" t="s">
        <v>3481</v>
      </c>
      <c r="J194" t="s">
        <v>3482</v>
      </c>
      <c r="K194" t="s">
        <v>3169</v>
      </c>
      <c r="L194" t="s">
        <v>3483</v>
      </c>
      <c r="M194" t="s">
        <v>694</v>
      </c>
      <c r="N194" t="s">
        <v>568</v>
      </c>
      <c r="O194" t="s">
        <v>541</v>
      </c>
      <c r="P194" t="s">
        <v>542</v>
      </c>
      <c r="Q194" t="s">
        <v>541</v>
      </c>
      <c r="R194" t="s">
        <v>542</v>
      </c>
      <c r="S194" t="s">
        <v>541</v>
      </c>
      <c r="T194" t="s">
        <v>542</v>
      </c>
      <c r="U194" t="s">
        <v>541</v>
      </c>
      <c r="V194" t="s">
        <v>542</v>
      </c>
      <c r="W194" t="s">
        <v>3484</v>
      </c>
      <c r="X194" t="s">
        <v>3485</v>
      </c>
      <c r="Y194" t="s">
        <v>533</v>
      </c>
      <c r="Z194" t="s">
        <v>3486</v>
      </c>
      <c r="AA194" t="s">
        <v>3082</v>
      </c>
      <c r="AB194" t="s">
        <v>1525</v>
      </c>
      <c r="AC194" t="s">
        <v>551</v>
      </c>
      <c r="AD194" t="s">
        <v>3487</v>
      </c>
      <c r="AE194" t="s">
        <v>3488</v>
      </c>
      <c r="AF194" t="s">
        <v>533</v>
      </c>
      <c r="AG194" t="s">
        <v>3489</v>
      </c>
      <c r="AH194" t="s">
        <v>3082</v>
      </c>
      <c r="AI194" t="s">
        <v>1525</v>
      </c>
      <c r="AJ194" t="s">
        <v>551</v>
      </c>
      <c r="AK194" t="s">
        <v>3490</v>
      </c>
      <c r="AL194" t="s">
        <v>3491</v>
      </c>
      <c r="AM194" t="s">
        <v>533</v>
      </c>
      <c r="AN194" t="s">
        <v>3492</v>
      </c>
      <c r="AO194" t="s">
        <v>3465</v>
      </c>
      <c r="AP194" t="s">
        <v>1525</v>
      </c>
      <c r="AQ194" t="s">
        <v>551</v>
      </c>
    </row>
    <row r="195" spans="1:50" x14ac:dyDescent="0.3">
      <c r="A195" t="s">
        <v>3493</v>
      </c>
      <c r="B195" t="s">
        <v>3494</v>
      </c>
      <c r="C195" t="s">
        <v>3495</v>
      </c>
      <c r="D195" t="s">
        <v>530</v>
      </c>
      <c r="E195" t="s">
        <v>3073</v>
      </c>
      <c r="F195" t="s">
        <v>2403</v>
      </c>
      <c r="G195" t="s">
        <v>533</v>
      </c>
      <c r="H195" t="s">
        <v>3496</v>
      </c>
      <c r="I195" t="s">
        <v>3497</v>
      </c>
      <c r="J195" t="s">
        <v>3498</v>
      </c>
      <c r="K195" t="s">
        <v>3499</v>
      </c>
      <c r="L195" t="s">
        <v>3500</v>
      </c>
      <c r="M195" t="s">
        <v>694</v>
      </c>
      <c r="N195" t="s">
        <v>568</v>
      </c>
      <c r="O195" t="s">
        <v>541</v>
      </c>
      <c r="P195" t="s">
        <v>543</v>
      </c>
      <c r="Q195" t="s">
        <v>541</v>
      </c>
      <c r="R195" t="s">
        <v>543</v>
      </c>
      <c r="S195" t="s">
        <v>541</v>
      </c>
      <c r="T195" t="s">
        <v>543</v>
      </c>
      <c r="U195" t="s">
        <v>541</v>
      </c>
      <c r="V195" t="s">
        <v>543</v>
      </c>
      <c r="W195" t="s">
        <v>3501</v>
      </c>
      <c r="X195" t="s">
        <v>3502</v>
      </c>
      <c r="Y195" t="s">
        <v>533</v>
      </c>
      <c r="Z195" t="s">
        <v>3503</v>
      </c>
      <c r="AA195" t="s">
        <v>3309</v>
      </c>
      <c r="AB195" t="s">
        <v>1525</v>
      </c>
      <c r="AC195" t="s">
        <v>551</v>
      </c>
      <c r="AD195" t="s">
        <v>3504</v>
      </c>
      <c r="AE195" t="s">
        <v>3505</v>
      </c>
      <c r="AF195" t="s">
        <v>533</v>
      </c>
      <c r="AG195" t="s">
        <v>3506</v>
      </c>
      <c r="AH195" t="s">
        <v>3309</v>
      </c>
      <c r="AI195" t="s">
        <v>1525</v>
      </c>
      <c r="AJ195" t="s">
        <v>551</v>
      </c>
    </row>
    <row r="196" spans="1:50" x14ac:dyDescent="0.3">
      <c r="A196" t="s">
        <v>3507</v>
      </c>
      <c r="B196" t="s">
        <v>3508</v>
      </c>
      <c r="C196" t="s">
        <v>3495</v>
      </c>
      <c r="D196" t="s">
        <v>559</v>
      </c>
      <c r="E196" t="s">
        <v>3073</v>
      </c>
      <c r="F196" t="s">
        <v>1333</v>
      </c>
      <c r="G196" t="s">
        <v>561</v>
      </c>
      <c r="H196" t="s">
        <v>3509</v>
      </c>
      <c r="I196" t="s">
        <v>3510</v>
      </c>
      <c r="J196" t="s">
        <v>3511</v>
      </c>
      <c r="K196" t="s">
        <v>3512</v>
      </c>
      <c r="M196" t="s">
        <v>694</v>
      </c>
      <c r="N196" t="s">
        <v>568</v>
      </c>
      <c r="O196" t="s">
        <v>541</v>
      </c>
      <c r="P196" t="s">
        <v>543</v>
      </c>
      <c r="Q196" t="s">
        <v>541</v>
      </c>
      <c r="R196" t="s">
        <v>543</v>
      </c>
      <c r="S196" t="s">
        <v>541</v>
      </c>
      <c r="T196" t="s">
        <v>543</v>
      </c>
      <c r="U196" t="s">
        <v>541</v>
      </c>
      <c r="V196" t="s">
        <v>543</v>
      </c>
      <c r="W196" t="s">
        <v>3513</v>
      </c>
      <c r="X196" t="s">
        <v>3514</v>
      </c>
      <c r="Y196" t="s">
        <v>561</v>
      </c>
      <c r="Z196" t="s">
        <v>3515</v>
      </c>
      <c r="AA196" t="s">
        <v>3095</v>
      </c>
      <c r="AB196" t="s">
        <v>917</v>
      </c>
      <c r="AC196" t="s">
        <v>551</v>
      </c>
      <c r="AD196" t="s">
        <v>3516</v>
      </c>
      <c r="AE196" t="s">
        <v>3517</v>
      </c>
      <c r="AF196" t="s">
        <v>561</v>
      </c>
      <c r="AG196" t="s">
        <v>3518</v>
      </c>
      <c r="AH196" t="s">
        <v>3095</v>
      </c>
      <c r="AI196" t="s">
        <v>3519</v>
      </c>
      <c r="AJ196" t="s">
        <v>551</v>
      </c>
    </row>
    <row r="197" spans="1:50" x14ac:dyDescent="0.3">
      <c r="A197" t="s">
        <v>3520</v>
      </c>
      <c r="B197" t="s">
        <v>3521</v>
      </c>
      <c r="C197" t="s">
        <v>3495</v>
      </c>
      <c r="D197" t="s">
        <v>559</v>
      </c>
      <c r="E197" t="s">
        <v>3073</v>
      </c>
      <c r="F197" t="s">
        <v>3522</v>
      </c>
      <c r="G197" t="s">
        <v>561</v>
      </c>
      <c r="H197" t="s">
        <v>3523</v>
      </c>
      <c r="I197" t="s">
        <v>3524</v>
      </c>
      <c r="J197" t="s">
        <v>3525</v>
      </c>
      <c r="K197" t="s">
        <v>3526</v>
      </c>
      <c r="L197" t="s">
        <v>3527</v>
      </c>
      <c r="M197" t="s">
        <v>3528</v>
      </c>
      <c r="N197" t="s">
        <v>568</v>
      </c>
      <c r="O197" t="s">
        <v>541</v>
      </c>
      <c r="P197" t="s">
        <v>597</v>
      </c>
      <c r="Q197" t="s">
        <v>541</v>
      </c>
      <c r="R197" t="s">
        <v>597</v>
      </c>
      <c r="S197" t="s">
        <v>541</v>
      </c>
      <c r="T197" t="s">
        <v>597</v>
      </c>
      <c r="U197" t="s">
        <v>541</v>
      </c>
      <c r="V197" t="s">
        <v>597</v>
      </c>
      <c r="W197" t="s">
        <v>3529</v>
      </c>
      <c r="X197" t="s">
        <v>3530</v>
      </c>
      <c r="Y197" t="s">
        <v>561</v>
      </c>
      <c r="Z197" t="s">
        <v>3531</v>
      </c>
      <c r="AA197" t="s">
        <v>3532</v>
      </c>
      <c r="AB197" t="s">
        <v>3533</v>
      </c>
      <c r="AC197" t="s">
        <v>551</v>
      </c>
      <c r="AD197" t="s">
        <v>3534</v>
      </c>
      <c r="AE197" t="s">
        <v>3535</v>
      </c>
      <c r="AF197" t="s">
        <v>561</v>
      </c>
      <c r="AG197" t="s">
        <v>3536</v>
      </c>
      <c r="AH197" t="s">
        <v>3095</v>
      </c>
      <c r="AI197" t="s">
        <v>3533</v>
      </c>
      <c r="AJ197" t="s">
        <v>551</v>
      </c>
    </row>
    <row r="198" spans="1:50" x14ac:dyDescent="0.3">
      <c r="A198" t="s">
        <v>3537</v>
      </c>
      <c r="B198" t="s">
        <v>3538</v>
      </c>
      <c r="C198" t="s">
        <v>3495</v>
      </c>
      <c r="D198" t="s">
        <v>559</v>
      </c>
      <c r="E198" t="s">
        <v>3073</v>
      </c>
      <c r="F198" t="s">
        <v>3522</v>
      </c>
      <c r="G198" t="s">
        <v>561</v>
      </c>
      <c r="H198" t="s">
        <v>3539</v>
      </c>
      <c r="I198" t="s">
        <v>3540</v>
      </c>
      <c r="J198" t="s">
        <v>3541</v>
      </c>
      <c r="K198" t="s">
        <v>3542</v>
      </c>
      <c r="L198" t="s">
        <v>3543</v>
      </c>
      <c r="M198" t="s">
        <v>694</v>
      </c>
      <c r="N198" t="s">
        <v>568</v>
      </c>
      <c r="O198" t="s">
        <v>541</v>
      </c>
      <c r="P198" t="s">
        <v>597</v>
      </c>
      <c r="Q198" t="s">
        <v>541</v>
      </c>
      <c r="R198" t="s">
        <v>597</v>
      </c>
      <c r="S198" t="s">
        <v>541</v>
      </c>
      <c r="T198" t="s">
        <v>597</v>
      </c>
      <c r="U198" t="s">
        <v>541</v>
      </c>
      <c r="V198" t="s">
        <v>597</v>
      </c>
      <c r="W198" t="s">
        <v>3544</v>
      </c>
      <c r="X198" t="s">
        <v>3545</v>
      </c>
      <c r="Y198" t="s">
        <v>561</v>
      </c>
      <c r="Z198" t="s">
        <v>3546</v>
      </c>
      <c r="AA198" t="s">
        <v>3095</v>
      </c>
      <c r="AB198" t="s">
        <v>3533</v>
      </c>
      <c r="AC198" t="s">
        <v>551</v>
      </c>
      <c r="AD198" t="s">
        <v>3547</v>
      </c>
      <c r="AE198" t="s">
        <v>3548</v>
      </c>
      <c r="AF198" t="s">
        <v>561</v>
      </c>
      <c r="AG198" t="s">
        <v>3549</v>
      </c>
      <c r="AH198" t="s">
        <v>3095</v>
      </c>
      <c r="AI198" t="s">
        <v>3533</v>
      </c>
      <c r="AJ198" t="s">
        <v>551</v>
      </c>
    </row>
    <row r="199" spans="1:50" x14ac:dyDescent="0.3">
      <c r="A199" t="s">
        <v>3550</v>
      </c>
      <c r="B199" t="s">
        <v>3551</v>
      </c>
      <c r="C199" t="s">
        <v>3495</v>
      </c>
      <c r="D199" t="s">
        <v>559</v>
      </c>
      <c r="E199" t="s">
        <v>3073</v>
      </c>
      <c r="F199" t="s">
        <v>3552</v>
      </c>
      <c r="G199" t="s">
        <v>561</v>
      </c>
      <c r="H199" t="s">
        <v>3553</v>
      </c>
      <c r="I199" t="s">
        <v>3554</v>
      </c>
      <c r="J199" t="s">
        <v>3555</v>
      </c>
      <c r="K199" t="s">
        <v>3556</v>
      </c>
      <c r="L199" t="s">
        <v>3557</v>
      </c>
      <c r="M199" t="s">
        <v>694</v>
      </c>
      <c r="N199" t="s">
        <v>568</v>
      </c>
      <c r="O199" t="s">
        <v>541</v>
      </c>
      <c r="P199" t="s">
        <v>543</v>
      </c>
      <c r="Q199" t="s">
        <v>541</v>
      </c>
      <c r="R199" t="s">
        <v>543</v>
      </c>
      <c r="S199" t="s">
        <v>541</v>
      </c>
      <c r="T199" t="s">
        <v>543</v>
      </c>
      <c r="U199" t="s">
        <v>541</v>
      </c>
      <c r="V199" t="s">
        <v>543</v>
      </c>
      <c r="W199" t="s">
        <v>3558</v>
      </c>
      <c r="X199" t="s">
        <v>3559</v>
      </c>
      <c r="Y199" t="s">
        <v>561</v>
      </c>
      <c r="Z199" t="s">
        <v>3560</v>
      </c>
      <c r="AA199" t="s">
        <v>3095</v>
      </c>
      <c r="AB199" t="s">
        <v>3533</v>
      </c>
      <c r="AC199" t="s">
        <v>551</v>
      </c>
      <c r="AD199" t="s">
        <v>3561</v>
      </c>
      <c r="AE199" t="s">
        <v>3562</v>
      </c>
      <c r="AF199" t="s">
        <v>561</v>
      </c>
      <c r="AG199" t="s">
        <v>3563</v>
      </c>
      <c r="AH199" t="s">
        <v>3095</v>
      </c>
      <c r="AI199" t="s">
        <v>3533</v>
      </c>
      <c r="AJ199" t="s">
        <v>551</v>
      </c>
    </row>
    <row r="200" spans="1:50" x14ac:dyDescent="0.3">
      <c r="A200" t="s">
        <v>3564</v>
      </c>
      <c r="B200" t="s">
        <v>3565</v>
      </c>
      <c r="C200" t="s">
        <v>3566</v>
      </c>
      <c r="D200" t="s">
        <v>530</v>
      </c>
      <c r="E200" t="s">
        <v>3073</v>
      </c>
      <c r="F200" t="s">
        <v>2403</v>
      </c>
      <c r="G200" t="s">
        <v>533</v>
      </c>
      <c r="H200" t="s">
        <v>3567</v>
      </c>
      <c r="I200" t="s">
        <v>3568</v>
      </c>
      <c r="J200" t="s">
        <v>3569</v>
      </c>
      <c r="K200" t="s">
        <v>3570</v>
      </c>
      <c r="L200" t="s">
        <v>3571</v>
      </c>
      <c r="M200" t="s">
        <v>694</v>
      </c>
      <c r="N200" t="s">
        <v>568</v>
      </c>
      <c r="O200" t="s">
        <v>541</v>
      </c>
      <c r="P200" t="s">
        <v>542</v>
      </c>
      <c r="Q200" t="s">
        <v>541</v>
      </c>
      <c r="R200" t="s">
        <v>542</v>
      </c>
      <c r="S200" t="s">
        <v>541</v>
      </c>
      <c r="T200" t="s">
        <v>542</v>
      </c>
      <c r="U200" t="s">
        <v>541</v>
      </c>
      <c r="V200" t="s">
        <v>542</v>
      </c>
      <c r="W200" t="s">
        <v>3572</v>
      </c>
      <c r="X200" t="s">
        <v>3573</v>
      </c>
      <c r="Y200" t="s">
        <v>533</v>
      </c>
      <c r="Z200" t="s">
        <v>3574</v>
      </c>
      <c r="AA200" t="s">
        <v>3174</v>
      </c>
      <c r="AB200" t="s">
        <v>1525</v>
      </c>
      <c r="AC200" t="s">
        <v>551</v>
      </c>
      <c r="AD200" t="s">
        <v>3575</v>
      </c>
      <c r="AE200" t="s">
        <v>3576</v>
      </c>
      <c r="AF200" t="s">
        <v>533</v>
      </c>
      <c r="AG200" t="s">
        <v>3577</v>
      </c>
      <c r="AH200" t="s">
        <v>3174</v>
      </c>
      <c r="AI200" t="s">
        <v>1525</v>
      </c>
      <c r="AJ200" t="s">
        <v>551</v>
      </c>
    </row>
    <row r="201" spans="1:50" x14ac:dyDescent="0.3">
      <c r="A201" t="s">
        <v>3578</v>
      </c>
      <c r="B201" t="s">
        <v>3579</v>
      </c>
      <c r="C201" t="s">
        <v>3566</v>
      </c>
      <c r="D201" t="s">
        <v>559</v>
      </c>
      <c r="E201" t="s">
        <v>3073</v>
      </c>
      <c r="F201" t="s">
        <v>1333</v>
      </c>
      <c r="G201" t="s">
        <v>561</v>
      </c>
      <c r="H201" t="s">
        <v>3580</v>
      </c>
      <c r="I201" t="s">
        <v>3581</v>
      </c>
      <c r="J201" t="s">
        <v>3582</v>
      </c>
      <c r="K201" t="s">
        <v>3169</v>
      </c>
      <c r="L201" t="s">
        <v>3583</v>
      </c>
      <c r="M201" t="s">
        <v>694</v>
      </c>
      <c r="N201" t="s">
        <v>568</v>
      </c>
      <c r="O201" t="s">
        <v>541</v>
      </c>
      <c r="P201" t="s">
        <v>542</v>
      </c>
      <c r="Q201" t="s">
        <v>541</v>
      </c>
      <c r="R201" t="s">
        <v>542</v>
      </c>
      <c r="S201" t="s">
        <v>541</v>
      </c>
      <c r="T201" t="s">
        <v>542</v>
      </c>
      <c r="U201" t="s">
        <v>541</v>
      </c>
      <c r="V201" t="s">
        <v>542</v>
      </c>
      <c r="W201" t="s">
        <v>3584</v>
      </c>
      <c r="X201" t="s">
        <v>3585</v>
      </c>
      <c r="Y201" t="s">
        <v>561</v>
      </c>
      <c r="Z201" t="s">
        <v>3586</v>
      </c>
      <c r="AA201" t="s">
        <v>3095</v>
      </c>
      <c r="AB201" t="s">
        <v>1525</v>
      </c>
      <c r="AC201" t="s">
        <v>551</v>
      </c>
      <c r="AD201" t="s">
        <v>3587</v>
      </c>
      <c r="AE201" t="s">
        <v>3588</v>
      </c>
      <c r="AF201" t="s">
        <v>561</v>
      </c>
      <c r="AG201" t="s">
        <v>3589</v>
      </c>
      <c r="AH201" t="s">
        <v>3095</v>
      </c>
      <c r="AI201" t="s">
        <v>1525</v>
      </c>
      <c r="AJ201" t="s">
        <v>551</v>
      </c>
      <c r="AK201" t="s">
        <v>3590</v>
      </c>
      <c r="AL201" t="s">
        <v>3591</v>
      </c>
      <c r="AM201" t="s">
        <v>561</v>
      </c>
      <c r="AN201" t="s">
        <v>3592</v>
      </c>
      <c r="AO201" t="s">
        <v>3095</v>
      </c>
      <c r="AP201" t="s">
        <v>1525</v>
      </c>
      <c r="AQ201" t="s">
        <v>551</v>
      </c>
      <c r="AR201" t="s">
        <v>3593</v>
      </c>
      <c r="AS201" t="s">
        <v>3594</v>
      </c>
      <c r="AT201" t="s">
        <v>561</v>
      </c>
      <c r="AU201" t="s">
        <v>3595</v>
      </c>
      <c r="AV201" t="s">
        <v>3381</v>
      </c>
      <c r="AW201" t="s">
        <v>917</v>
      </c>
      <c r="AX201" t="s">
        <v>1230</v>
      </c>
    </row>
    <row r="202" spans="1:50" x14ac:dyDescent="0.3">
      <c r="A202" t="s">
        <v>3596</v>
      </c>
      <c r="B202" t="s">
        <v>3597</v>
      </c>
      <c r="C202" t="s">
        <v>3566</v>
      </c>
      <c r="D202" t="s">
        <v>559</v>
      </c>
      <c r="E202" t="s">
        <v>3073</v>
      </c>
      <c r="F202" t="s">
        <v>2403</v>
      </c>
      <c r="G202" t="s">
        <v>561</v>
      </c>
      <c r="H202" t="s">
        <v>3598</v>
      </c>
      <c r="I202" t="s">
        <v>3599</v>
      </c>
      <c r="J202" t="s">
        <v>3600</v>
      </c>
      <c r="K202" t="s">
        <v>3169</v>
      </c>
      <c r="L202" t="s">
        <v>3601</v>
      </c>
      <c r="M202" t="s">
        <v>694</v>
      </c>
      <c r="N202" t="s">
        <v>568</v>
      </c>
      <c r="O202" t="s">
        <v>541</v>
      </c>
      <c r="P202" t="s">
        <v>542</v>
      </c>
      <c r="Q202" t="s">
        <v>541</v>
      </c>
      <c r="R202" t="s">
        <v>542</v>
      </c>
      <c r="S202" t="s">
        <v>541</v>
      </c>
      <c r="T202" t="s">
        <v>542</v>
      </c>
      <c r="U202" t="s">
        <v>541</v>
      </c>
      <c r="V202" t="s">
        <v>542</v>
      </c>
      <c r="W202" t="s">
        <v>3602</v>
      </c>
      <c r="X202" t="s">
        <v>3603</v>
      </c>
      <c r="Y202" t="s">
        <v>561</v>
      </c>
      <c r="Z202" t="s">
        <v>3604</v>
      </c>
      <c r="AA202" t="s">
        <v>3095</v>
      </c>
      <c r="AB202" t="s">
        <v>1525</v>
      </c>
      <c r="AC202" t="s">
        <v>551</v>
      </c>
      <c r="AD202" t="s">
        <v>3605</v>
      </c>
      <c r="AE202" t="s">
        <v>3606</v>
      </c>
      <c r="AF202" t="s">
        <v>561</v>
      </c>
      <c r="AG202" t="s">
        <v>3592</v>
      </c>
      <c r="AH202" t="s">
        <v>3095</v>
      </c>
      <c r="AI202" t="s">
        <v>1525</v>
      </c>
      <c r="AJ202" t="s">
        <v>551</v>
      </c>
      <c r="AK202" t="s">
        <v>3607</v>
      </c>
      <c r="AL202" t="s">
        <v>3608</v>
      </c>
      <c r="AM202" t="s">
        <v>561</v>
      </c>
      <c r="AN202" t="s">
        <v>3609</v>
      </c>
      <c r="AO202" t="s">
        <v>3095</v>
      </c>
      <c r="AP202" t="s">
        <v>1525</v>
      </c>
      <c r="AQ202" t="s">
        <v>551</v>
      </c>
      <c r="AR202" t="s">
        <v>3610</v>
      </c>
      <c r="AS202" t="s">
        <v>3611</v>
      </c>
      <c r="AT202" t="s">
        <v>561</v>
      </c>
      <c r="AU202" t="s">
        <v>3612</v>
      </c>
      <c r="AV202" t="s">
        <v>3095</v>
      </c>
      <c r="AW202" t="s">
        <v>1525</v>
      </c>
      <c r="AX202" t="s">
        <v>551</v>
      </c>
    </row>
    <row r="203" spans="1:50" x14ac:dyDescent="0.3">
      <c r="A203" t="s">
        <v>3613</v>
      </c>
      <c r="B203" t="s">
        <v>3614</v>
      </c>
      <c r="C203" t="s">
        <v>3566</v>
      </c>
      <c r="D203" t="s">
        <v>530</v>
      </c>
      <c r="E203" t="s">
        <v>3073</v>
      </c>
      <c r="F203" t="s">
        <v>2403</v>
      </c>
      <c r="G203" t="s">
        <v>533</v>
      </c>
      <c r="H203" t="s">
        <v>3615</v>
      </c>
      <c r="I203" t="s">
        <v>3616</v>
      </c>
      <c r="J203" t="s">
        <v>3617</v>
      </c>
      <c r="K203" t="s">
        <v>3169</v>
      </c>
      <c r="L203" t="s">
        <v>3618</v>
      </c>
      <c r="M203" t="s">
        <v>694</v>
      </c>
      <c r="N203" t="s">
        <v>568</v>
      </c>
      <c r="O203" t="s">
        <v>541</v>
      </c>
      <c r="P203" t="s">
        <v>542</v>
      </c>
      <c r="Q203" t="s">
        <v>541</v>
      </c>
      <c r="R203" t="s">
        <v>542</v>
      </c>
      <c r="S203" t="s">
        <v>541</v>
      </c>
      <c r="T203" t="s">
        <v>542</v>
      </c>
      <c r="U203" t="s">
        <v>541</v>
      </c>
      <c r="V203" t="s">
        <v>542</v>
      </c>
      <c r="W203" t="s">
        <v>3619</v>
      </c>
      <c r="X203" t="s">
        <v>3620</v>
      </c>
      <c r="Y203" t="s">
        <v>533</v>
      </c>
      <c r="Z203" t="s">
        <v>3621</v>
      </c>
      <c r="AA203" t="s">
        <v>3174</v>
      </c>
      <c r="AB203" t="s">
        <v>1525</v>
      </c>
      <c r="AC203" t="s">
        <v>551</v>
      </c>
      <c r="AD203" t="s">
        <v>3622</v>
      </c>
      <c r="AE203" t="s">
        <v>3623</v>
      </c>
      <c r="AF203" t="s">
        <v>533</v>
      </c>
      <c r="AG203" t="s">
        <v>3624</v>
      </c>
      <c r="AH203" t="s">
        <v>3174</v>
      </c>
      <c r="AI203" t="s">
        <v>1525</v>
      </c>
      <c r="AJ203" t="s">
        <v>551</v>
      </c>
    </row>
    <row r="204" spans="1:50" x14ac:dyDescent="0.3">
      <c r="A204" t="s">
        <v>3625</v>
      </c>
      <c r="B204" t="s">
        <v>3626</v>
      </c>
      <c r="C204" t="s">
        <v>3566</v>
      </c>
      <c r="D204" t="s">
        <v>530</v>
      </c>
      <c r="E204" t="s">
        <v>3073</v>
      </c>
      <c r="F204" t="s">
        <v>2403</v>
      </c>
      <c r="G204" t="s">
        <v>533</v>
      </c>
      <c r="H204" t="s">
        <v>3627</v>
      </c>
      <c r="I204" t="s">
        <v>3628</v>
      </c>
      <c r="J204" t="s">
        <v>3629</v>
      </c>
      <c r="K204" t="s">
        <v>3169</v>
      </c>
      <c r="L204" t="s">
        <v>3630</v>
      </c>
      <c r="M204" t="s">
        <v>3127</v>
      </c>
      <c r="N204" t="s">
        <v>568</v>
      </c>
      <c r="O204" t="s">
        <v>541</v>
      </c>
      <c r="P204" t="s">
        <v>542</v>
      </c>
      <c r="Q204" t="s">
        <v>541</v>
      </c>
      <c r="R204" t="s">
        <v>542</v>
      </c>
      <c r="S204" t="s">
        <v>541</v>
      </c>
      <c r="T204" t="s">
        <v>542</v>
      </c>
      <c r="U204" t="s">
        <v>541</v>
      </c>
      <c r="V204" t="s">
        <v>542</v>
      </c>
      <c r="W204" t="s">
        <v>3631</v>
      </c>
      <c r="X204" t="s">
        <v>3632</v>
      </c>
      <c r="Y204" t="s">
        <v>533</v>
      </c>
      <c r="Z204" t="s">
        <v>3633</v>
      </c>
      <c r="AA204" t="s">
        <v>3095</v>
      </c>
      <c r="AB204" t="s">
        <v>1525</v>
      </c>
      <c r="AC204" t="s">
        <v>551</v>
      </c>
      <c r="AD204" t="s">
        <v>3634</v>
      </c>
      <c r="AE204" t="s">
        <v>3635</v>
      </c>
      <c r="AF204" t="s">
        <v>533</v>
      </c>
      <c r="AG204" t="s">
        <v>3338</v>
      </c>
      <c r="AH204" t="s">
        <v>3174</v>
      </c>
      <c r="AI204" t="s">
        <v>1525</v>
      </c>
      <c r="AJ204" t="s">
        <v>551</v>
      </c>
    </row>
    <row r="205" spans="1:50" x14ac:dyDescent="0.3">
      <c r="A205" t="s">
        <v>3636</v>
      </c>
      <c r="B205" t="s">
        <v>3637</v>
      </c>
      <c r="C205" t="s">
        <v>3566</v>
      </c>
      <c r="D205" t="s">
        <v>559</v>
      </c>
      <c r="E205" t="s">
        <v>3073</v>
      </c>
      <c r="F205" t="s">
        <v>2403</v>
      </c>
      <c r="G205" t="s">
        <v>533</v>
      </c>
      <c r="H205" t="s">
        <v>3638</v>
      </c>
      <c r="I205" t="s">
        <v>3639</v>
      </c>
      <c r="J205" t="s">
        <v>3640</v>
      </c>
      <c r="K205" t="s">
        <v>3169</v>
      </c>
      <c r="L205" t="s">
        <v>3641</v>
      </c>
      <c r="M205" t="s">
        <v>3642</v>
      </c>
      <c r="N205" t="s">
        <v>568</v>
      </c>
      <c r="O205" t="s">
        <v>541</v>
      </c>
      <c r="P205" t="s">
        <v>542</v>
      </c>
      <c r="Q205" t="s">
        <v>541</v>
      </c>
      <c r="R205" t="s">
        <v>542</v>
      </c>
      <c r="S205" t="s">
        <v>541</v>
      </c>
      <c r="T205" t="s">
        <v>542</v>
      </c>
      <c r="U205" t="s">
        <v>541</v>
      </c>
      <c r="V205" t="s">
        <v>542</v>
      </c>
      <c r="W205" t="s">
        <v>3643</v>
      </c>
      <c r="X205" t="s">
        <v>3644</v>
      </c>
      <c r="Y205" t="s">
        <v>533</v>
      </c>
      <c r="Z205" t="s">
        <v>3645</v>
      </c>
      <c r="AA205" t="s">
        <v>3174</v>
      </c>
      <c r="AB205" t="s">
        <v>1525</v>
      </c>
      <c r="AC205" t="s">
        <v>3646</v>
      </c>
      <c r="AD205" t="s">
        <v>3647</v>
      </c>
      <c r="AE205" t="s">
        <v>3648</v>
      </c>
      <c r="AF205" t="s">
        <v>533</v>
      </c>
      <c r="AG205" t="s">
        <v>3649</v>
      </c>
      <c r="AH205" t="s">
        <v>3174</v>
      </c>
      <c r="AI205" t="s">
        <v>1525</v>
      </c>
      <c r="AJ205" t="s">
        <v>3646</v>
      </c>
    </row>
    <row r="206" spans="1:50" x14ac:dyDescent="0.3">
      <c r="A206" t="s">
        <v>3650</v>
      </c>
      <c r="B206" t="s">
        <v>3651</v>
      </c>
      <c r="C206" t="s">
        <v>3566</v>
      </c>
      <c r="D206" t="s">
        <v>559</v>
      </c>
      <c r="E206" t="s">
        <v>3073</v>
      </c>
      <c r="F206" t="s">
        <v>2403</v>
      </c>
      <c r="G206" t="s">
        <v>533</v>
      </c>
      <c r="H206" t="s">
        <v>3652</v>
      </c>
      <c r="I206" t="s">
        <v>3653</v>
      </c>
      <c r="J206" t="s">
        <v>3654</v>
      </c>
      <c r="K206" t="s">
        <v>3169</v>
      </c>
      <c r="L206" t="s">
        <v>3641</v>
      </c>
      <c r="M206" t="s">
        <v>3642</v>
      </c>
      <c r="N206" t="s">
        <v>568</v>
      </c>
      <c r="O206" t="s">
        <v>541</v>
      </c>
      <c r="P206" t="s">
        <v>542</v>
      </c>
      <c r="Q206" t="s">
        <v>541</v>
      </c>
      <c r="R206" t="s">
        <v>542</v>
      </c>
      <c r="S206" t="s">
        <v>541</v>
      </c>
      <c r="T206" t="s">
        <v>542</v>
      </c>
      <c r="U206" t="s">
        <v>541</v>
      </c>
      <c r="V206" t="s">
        <v>542</v>
      </c>
      <c r="W206" t="s">
        <v>3655</v>
      </c>
      <c r="X206" t="s">
        <v>3656</v>
      </c>
      <c r="Y206" t="s">
        <v>533</v>
      </c>
      <c r="Z206" t="s">
        <v>3657</v>
      </c>
      <c r="AA206" t="s">
        <v>3174</v>
      </c>
      <c r="AB206" t="s">
        <v>1525</v>
      </c>
      <c r="AC206" t="s">
        <v>3646</v>
      </c>
      <c r="AD206" t="s">
        <v>3658</v>
      </c>
      <c r="AE206" t="s">
        <v>3659</v>
      </c>
      <c r="AF206" t="s">
        <v>533</v>
      </c>
      <c r="AG206" t="s">
        <v>3660</v>
      </c>
      <c r="AH206" t="s">
        <v>3174</v>
      </c>
      <c r="AI206" t="s">
        <v>1525</v>
      </c>
      <c r="AJ206" t="s">
        <v>3646</v>
      </c>
    </row>
    <row r="207" spans="1:50" x14ac:dyDescent="0.3">
      <c r="A207" t="s">
        <v>3661</v>
      </c>
      <c r="B207" t="s">
        <v>3662</v>
      </c>
      <c r="C207" t="s">
        <v>3566</v>
      </c>
      <c r="D207" t="s">
        <v>559</v>
      </c>
      <c r="E207" t="s">
        <v>3073</v>
      </c>
      <c r="F207" t="s">
        <v>2403</v>
      </c>
      <c r="G207" t="s">
        <v>533</v>
      </c>
      <c r="H207" t="s">
        <v>3652</v>
      </c>
      <c r="I207" t="s">
        <v>3663</v>
      </c>
      <c r="J207" t="s">
        <v>3664</v>
      </c>
      <c r="K207" t="s">
        <v>3169</v>
      </c>
      <c r="L207" t="s">
        <v>3641</v>
      </c>
      <c r="M207" t="s">
        <v>3642</v>
      </c>
      <c r="N207" t="s">
        <v>568</v>
      </c>
      <c r="O207" t="s">
        <v>541</v>
      </c>
      <c r="P207" t="s">
        <v>542</v>
      </c>
      <c r="Q207" t="s">
        <v>541</v>
      </c>
      <c r="R207" t="s">
        <v>542</v>
      </c>
      <c r="S207" t="s">
        <v>541</v>
      </c>
      <c r="T207" t="s">
        <v>542</v>
      </c>
      <c r="U207" t="s">
        <v>541</v>
      </c>
      <c r="V207" t="s">
        <v>542</v>
      </c>
      <c r="W207" t="s">
        <v>3665</v>
      </c>
      <c r="X207" t="s">
        <v>3666</v>
      </c>
      <c r="Y207" t="s">
        <v>533</v>
      </c>
      <c r="Z207" t="s">
        <v>3667</v>
      </c>
      <c r="AA207" t="s">
        <v>3174</v>
      </c>
      <c r="AB207" t="s">
        <v>1525</v>
      </c>
      <c r="AC207" t="s">
        <v>3646</v>
      </c>
      <c r="AD207" t="s">
        <v>3668</v>
      </c>
      <c r="AE207" t="s">
        <v>3669</v>
      </c>
      <c r="AF207" t="s">
        <v>533</v>
      </c>
      <c r="AG207" t="s">
        <v>3670</v>
      </c>
      <c r="AH207" t="s">
        <v>3174</v>
      </c>
      <c r="AI207" t="s">
        <v>1525</v>
      </c>
      <c r="AJ207" t="s">
        <v>3646</v>
      </c>
    </row>
    <row r="208" spans="1:50" x14ac:dyDescent="0.3">
      <c r="A208" t="s">
        <v>3671</v>
      </c>
      <c r="B208" t="s">
        <v>3672</v>
      </c>
      <c r="C208" t="s">
        <v>3566</v>
      </c>
      <c r="D208" t="s">
        <v>559</v>
      </c>
      <c r="E208" t="s">
        <v>3073</v>
      </c>
      <c r="F208" t="s">
        <v>2403</v>
      </c>
      <c r="G208" t="s">
        <v>533</v>
      </c>
      <c r="H208" t="s">
        <v>3652</v>
      </c>
      <c r="I208" t="s">
        <v>3673</v>
      </c>
      <c r="J208" t="s">
        <v>3674</v>
      </c>
      <c r="K208" t="s">
        <v>3169</v>
      </c>
      <c r="L208" t="s">
        <v>3641</v>
      </c>
      <c r="M208" t="s">
        <v>3642</v>
      </c>
      <c r="N208" t="s">
        <v>568</v>
      </c>
      <c r="O208" t="s">
        <v>541</v>
      </c>
      <c r="P208" t="s">
        <v>542</v>
      </c>
      <c r="Q208" t="s">
        <v>541</v>
      </c>
      <c r="R208" t="s">
        <v>542</v>
      </c>
      <c r="S208" t="s">
        <v>541</v>
      </c>
      <c r="T208" t="s">
        <v>542</v>
      </c>
      <c r="U208" t="s">
        <v>541</v>
      </c>
      <c r="V208" t="s">
        <v>542</v>
      </c>
      <c r="W208" t="s">
        <v>3675</v>
      </c>
      <c r="X208" t="s">
        <v>3676</v>
      </c>
      <c r="Y208" t="s">
        <v>533</v>
      </c>
      <c r="Z208" t="s">
        <v>3677</v>
      </c>
      <c r="AA208" t="s">
        <v>3174</v>
      </c>
      <c r="AB208" t="s">
        <v>1525</v>
      </c>
      <c r="AC208" t="s">
        <v>3646</v>
      </c>
      <c r="AD208" t="s">
        <v>3678</v>
      </c>
      <c r="AE208" t="s">
        <v>3679</v>
      </c>
      <c r="AF208" t="s">
        <v>533</v>
      </c>
      <c r="AG208" t="s">
        <v>3680</v>
      </c>
      <c r="AH208" t="s">
        <v>3174</v>
      </c>
      <c r="AI208" t="s">
        <v>1525</v>
      </c>
      <c r="AJ208" t="s">
        <v>3646</v>
      </c>
    </row>
    <row r="209" spans="1:36" x14ac:dyDescent="0.3">
      <c r="A209" t="s">
        <v>3681</v>
      </c>
      <c r="B209" t="s">
        <v>3682</v>
      </c>
      <c r="C209" t="s">
        <v>3683</v>
      </c>
      <c r="D209" t="s">
        <v>530</v>
      </c>
      <c r="E209" t="s">
        <v>3073</v>
      </c>
      <c r="F209" t="s">
        <v>3684</v>
      </c>
      <c r="G209" t="s">
        <v>533</v>
      </c>
      <c r="H209" t="s">
        <v>3685</v>
      </c>
      <c r="I209" t="s">
        <v>3686</v>
      </c>
      <c r="J209" t="s">
        <v>3687</v>
      </c>
      <c r="K209" t="s">
        <v>3187</v>
      </c>
      <c r="L209" t="s">
        <v>3688</v>
      </c>
      <c r="M209" t="s">
        <v>3689</v>
      </c>
      <c r="N209" t="s">
        <v>568</v>
      </c>
      <c r="O209" t="s">
        <v>541</v>
      </c>
      <c r="P209" t="s">
        <v>543</v>
      </c>
      <c r="Q209" t="s">
        <v>541</v>
      </c>
      <c r="R209" t="s">
        <v>543</v>
      </c>
      <c r="S209" t="s">
        <v>544</v>
      </c>
      <c r="T209" t="s">
        <v>545</v>
      </c>
      <c r="U209" t="s">
        <v>541</v>
      </c>
      <c r="V209" t="s">
        <v>543</v>
      </c>
      <c r="W209" t="s">
        <v>3690</v>
      </c>
      <c r="X209" t="s">
        <v>3691</v>
      </c>
      <c r="Y209" t="s">
        <v>533</v>
      </c>
      <c r="Z209" t="s">
        <v>3692</v>
      </c>
      <c r="AA209" t="s">
        <v>3693</v>
      </c>
      <c r="AB209" t="s">
        <v>3694</v>
      </c>
      <c r="AC209" t="s">
        <v>551</v>
      </c>
      <c r="AD209" t="s">
        <v>3695</v>
      </c>
      <c r="AE209" t="s">
        <v>3696</v>
      </c>
      <c r="AF209" t="s">
        <v>533</v>
      </c>
      <c r="AI209" t="s">
        <v>3694</v>
      </c>
      <c r="AJ209" t="s">
        <v>551</v>
      </c>
    </row>
    <row r="210" spans="1:36" x14ac:dyDescent="0.3">
      <c r="A210" t="s">
        <v>3697</v>
      </c>
      <c r="B210" t="s">
        <v>3698</v>
      </c>
      <c r="C210" t="s">
        <v>3683</v>
      </c>
      <c r="D210" t="s">
        <v>559</v>
      </c>
      <c r="E210" t="s">
        <v>3073</v>
      </c>
      <c r="F210" t="s">
        <v>3684</v>
      </c>
      <c r="G210" t="s">
        <v>533</v>
      </c>
      <c r="H210" t="s">
        <v>3699</v>
      </c>
      <c r="I210" t="s">
        <v>3700</v>
      </c>
      <c r="J210" t="s">
        <v>3701</v>
      </c>
      <c r="K210" t="s">
        <v>3187</v>
      </c>
      <c r="L210" t="s">
        <v>3702</v>
      </c>
      <c r="M210" t="s">
        <v>3689</v>
      </c>
      <c r="N210" t="s">
        <v>568</v>
      </c>
      <c r="O210" t="s">
        <v>541</v>
      </c>
      <c r="P210" t="s">
        <v>543</v>
      </c>
      <c r="Q210" t="s">
        <v>541</v>
      </c>
      <c r="R210" t="s">
        <v>543</v>
      </c>
      <c r="S210" t="s">
        <v>544</v>
      </c>
      <c r="T210" t="s">
        <v>545</v>
      </c>
      <c r="U210" t="s">
        <v>541</v>
      </c>
      <c r="V210" t="s">
        <v>543</v>
      </c>
      <c r="W210" t="s">
        <v>3703</v>
      </c>
      <c r="X210" t="s">
        <v>3704</v>
      </c>
      <c r="Y210" t="s">
        <v>533</v>
      </c>
      <c r="Z210" t="s">
        <v>3705</v>
      </c>
      <c r="AA210" t="s">
        <v>3693</v>
      </c>
      <c r="AB210" t="s">
        <v>3694</v>
      </c>
      <c r="AC210" t="s">
        <v>551</v>
      </c>
      <c r="AD210" t="s">
        <v>3706</v>
      </c>
      <c r="AE210" t="s">
        <v>3707</v>
      </c>
      <c r="AF210" t="s">
        <v>533</v>
      </c>
      <c r="AI210" t="s">
        <v>3694</v>
      </c>
      <c r="AJ210" t="s">
        <v>551</v>
      </c>
    </row>
    <row r="211" spans="1:36" x14ac:dyDescent="0.3">
      <c r="A211" t="s">
        <v>3708</v>
      </c>
      <c r="B211" t="s">
        <v>3709</v>
      </c>
      <c r="C211" t="s">
        <v>3710</v>
      </c>
      <c r="D211" t="s">
        <v>530</v>
      </c>
      <c r="E211" t="s">
        <v>531</v>
      </c>
      <c r="F211" t="s">
        <v>3711</v>
      </c>
      <c r="G211" t="s">
        <v>533</v>
      </c>
      <c r="H211" t="s">
        <v>3712</v>
      </c>
      <c r="I211" t="s">
        <v>3713</v>
      </c>
      <c r="J211" t="s">
        <v>3714</v>
      </c>
      <c r="K211" t="s">
        <v>3715</v>
      </c>
      <c r="L211" t="s">
        <v>3716</v>
      </c>
      <c r="M211" t="s">
        <v>3717</v>
      </c>
      <c r="N211" t="s">
        <v>568</v>
      </c>
      <c r="O211" t="s">
        <v>541</v>
      </c>
      <c r="P211" t="s">
        <v>597</v>
      </c>
      <c r="Q211" t="s">
        <v>541</v>
      </c>
      <c r="R211" t="s">
        <v>543</v>
      </c>
      <c r="S211" t="s">
        <v>544</v>
      </c>
      <c r="T211" t="s">
        <v>545</v>
      </c>
      <c r="U211" t="s">
        <v>541</v>
      </c>
      <c r="V211" t="s">
        <v>543</v>
      </c>
      <c r="W211" t="s">
        <v>3718</v>
      </c>
      <c r="X211" t="s">
        <v>3719</v>
      </c>
      <c r="Y211" t="s">
        <v>533</v>
      </c>
      <c r="Z211" t="s">
        <v>3720</v>
      </c>
      <c r="AA211" t="s">
        <v>687</v>
      </c>
      <c r="AB211" t="s">
        <v>3721</v>
      </c>
      <c r="AC211" t="s">
        <v>3722</v>
      </c>
      <c r="AD211" t="s">
        <v>3723</v>
      </c>
      <c r="AE211" t="s">
        <v>3724</v>
      </c>
      <c r="AF211" t="s">
        <v>533</v>
      </c>
      <c r="AG211" t="s">
        <v>3725</v>
      </c>
      <c r="AH211" t="s">
        <v>687</v>
      </c>
      <c r="AI211" t="s">
        <v>3726</v>
      </c>
      <c r="AJ211" t="s">
        <v>551</v>
      </c>
    </row>
    <row r="212" spans="1:36" x14ac:dyDescent="0.3">
      <c r="A212" t="s">
        <v>3727</v>
      </c>
      <c r="B212" t="s">
        <v>3728</v>
      </c>
      <c r="C212" t="s">
        <v>676</v>
      </c>
      <c r="D212" t="s">
        <v>530</v>
      </c>
      <c r="E212" t="s">
        <v>531</v>
      </c>
      <c r="F212" t="s">
        <v>3729</v>
      </c>
      <c r="G212" t="s">
        <v>533</v>
      </c>
      <c r="H212" t="s">
        <v>3730</v>
      </c>
      <c r="I212" t="s">
        <v>3731</v>
      </c>
      <c r="J212" t="s">
        <v>3732</v>
      </c>
      <c r="K212" t="s">
        <v>3733</v>
      </c>
      <c r="L212" t="s">
        <v>3734</v>
      </c>
      <c r="M212" t="s">
        <v>3735</v>
      </c>
      <c r="N212" t="s">
        <v>568</v>
      </c>
      <c r="O212" t="s">
        <v>541</v>
      </c>
      <c r="P212" t="s">
        <v>597</v>
      </c>
      <c r="Q212" t="s">
        <v>541</v>
      </c>
      <c r="R212" t="s">
        <v>543</v>
      </c>
      <c r="S212" t="s">
        <v>544</v>
      </c>
      <c r="T212" t="s">
        <v>545</v>
      </c>
      <c r="U212" t="s">
        <v>541</v>
      </c>
      <c r="V212" t="s">
        <v>543</v>
      </c>
      <c r="W212" t="s">
        <v>3736</v>
      </c>
      <c r="X212" t="s">
        <v>3737</v>
      </c>
      <c r="Y212" t="s">
        <v>533</v>
      </c>
      <c r="Z212" t="s">
        <v>3738</v>
      </c>
      <c r="AA212" t="s">
        <v>687</v>
      </c>
      <c r="AB212" t="s">
        <v>3739</v>
      </c>
      <c r="AC212" t="s">
        <v>3740</v>
      </c>
      <c r="AD212" t="s">
        <v>3741</v>
      </c>
      <c r="AE212" t="s">
        <v>3724</v>
      </c>
      <c r="AF212" t="s">
        <v>533</v>
      </c>
      <c r="AG212" t="s">
        <v>3725</v>
      </c>
      <c r="AH212" t="s">
        <v>687</v>
      </c>
      <c r="AI212" t="s">
        <v>3726</v>
      </c>
      <c r="AJ212" t="s">
        <v>551</v>
      </c>
    </row>
  </sheetData>
  <sheetProtection sheet="1" objects="1" scenarios="1"/>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30E81B-834A-4C9E-A9CA-C3B7EECDD018}">
  <sheetPr codeName="Sheet7">
    <tabColor theme="7" tint="0.79998168889431442"/>
  </sheetPr>
  <dimension ref="A1:O105"/>
  <sheetViews>
    <sheetView workbookViewId="0"/>
  </sheetViews>
  <sheetFormatPr defaultColWidth="8.6640625" defaultRowHeight="14.4" x14ac:dyDescent="0.3"/>
  <cols>
    <col min="1" max="1" width="24.44140625" customWidth="1"/>
    <col min="2" max="2" width="18.44140625" customWidth="1"/>
    <col min="3" max="3" width="20" customWidth="1"/>
    <col min="4" max="4" width="18.6640625" customWidth="1"/>
    <col min="5" max="5" width="13.6640625" customWidth="1"/>
    <col min="6" max="6" width="25" customWidth="1"/>
    <col min="7" max="7" width="24.44140625" customWidth="1"/>
    <col min="8" max="8" width="25.33203125" customWidth="1"/>
    <col min="9" max="9" width="31.44140625" customWidth="1"/>
    <col min="10" max="10" width="10.6640625" customWidth="1"/>
    <col min="11" max="11" width="16.6640625" customWidth="1"/>
    <col min="12" max="12" width="26.44140625" customWidth="1"/>
    <col min="13" max="13" width="17.44140625" customWidth="1"/>
    <col min="14" max="14" width="26.6640625" customWidth="1"/>
    <col min="15" max="15" width="9.33203125" customWidth="1"/>
  </cols>
  <sheetData>
    <row r="1" spans="1:15" x14ac:dyDescent="0.3">
      <c r="A1" t="s">
        <v>3742</v>
      </c>
      <c r="B1" t="s">
        <v>3820</v>
      </c>
      <c r="C1" t="s">
        <v>3821</v>
      </c>
      <c r="D1" t="s">
        <v>3822</v>
      </c>
      <c r="E1" t="s">
        <v>3823</v>
      </c>
      <c r="F1" t="s">
        <v>3824</v>
      </c>
      <c r="G1" t="s">
        <v>3825</v>
      </c>
      <c r="H1" t="s">
        <v>3826</v>
      </c>
      <c r="I1" t="s">
        <v>3827</v>
      </c>
      <c r="J1" t="s">
        <v>3828</v>
      </c>
      <c r="K1" t="s">
        <v>3829</v>
      </c>
      <c r="L1" t="s">
        <v>3830</v>
      </c>
      <c r="M1" t="s">
        <v>3831</v>
      </c>
      <c r="N1" t="s">
        <v>3832</v>
      </c>
      <c r="O1" t="s">
        <v>3764</v>
      </c>
    </row>
    <row r="2" spans="1:15" x14ac:dyDescent="0.3">
      <c r="A2" t="s">
        <v>3833</v>
      </c>
      <c r="B2" t="s">
        <v>3834</v>
      </c>
      <c r="C2" t="s">
        <v>3835</v>
      </c>
      <c r="D2" t="s">
        <v>3836</v>
      </c>
      <c r="E2" t="s">
        <v>3837</v>
      </c>
      <c r="F2" t="s">
        <v>4818</v>
      </c>
      <c r="G2" t="s">
        <v>3838</v>
      </c>
      <c r="H2" t="s">
        <v>561</v>
      </c>
      <c r="I2" t="s">
        <v>3839</v>
      </c>
      <c r="J2" t="s">
        <v>3840</v>
      </c>
      <c r="K2" t="s">
        <v>541</v>
      </c>
      <c r="L2" t="s">
        <v>541</v>
      </c>
      <c r="M2" t="s">
        <v>541</v>
      </c>
      <c r="N2" t="s">
        <v>541</v>
      </c>
      <c r="O2" t="s">
        <v>4819</v>
      </c>
    </row>
    <row r="3" spans="1:15" x14ac:dyDescent="0.3">
      <c r="A3" t="s">
        <v>3841</v>
      </c>
      <c r="B3" t="s">
        <v>3842</v>
      </c>
      <c r="C3" t="s">
        <v>3835</v>
      </c>
      <c r="D3" t="s">
        <v>3836</v>
      </c>
      <c r="E3" t="s">
        <v>3843</v>
      </c>
      <c r="F3" t="s">
        <v>4820</v>
      </c>
      <c r="G3" t="s">
        <v>3844</v>
      </c>
      <c r="H3" t="s">
        <v>561</v>
      </c>
      <c r="I3" t="s">
        <v>3845</v>
      </c>
      <c r="J3" t="s">
        <v>3846</v>
      </c>
      <c r="K3" t="s">
        <v>541</v>
      </c>
      <c r="L3" t="s">
        <v>541</v>
      </c>
      <c r="M3" t="s">
        <v>541</v>
      </c>
      <c r="N3" t="s">
        <v>541</v>
      </c>
      <c r="O3" t="s">
        <v>4821</v>
      </c>
    </row>
    <row r="4" spans="1:15" x14ac:dyDescent="0.3">
      <c r="A4" t="s">
        <v>3847</v>
      </c>
      <c r="B4" t="s">
        <v>3848</v>
      </c>
      <c r="C4" t="s">
        <v>3835</v>
      </c>
      <c r="D4" t="s">
        <v>3836</v>
      </c>
      <c r="E4" t="s">
        <v>3849</v>
      </c>
      <c r="F4" t="s">
        <v>4822</v>
      </c>
      <c r="G4" t="s">
        <v>3850</v>
      </c>
      <c r="H4" t="s">
        <v>561</v>
      </c>
      <c r="I4" t="s">
        <v>3845</v>
      </c>
      <c r="J4" t="s">
        <v>3846</v>
      </c>
      <c r="K4" t="s">
        <v>541</v>
      </c>
      <c r="L4" t="s">
        <v>541</v>
      </c>
      <c r="M4" t="s">
        <v>541</v>
      </c>
      <c r="N4" t="s">
        <v>541</v>
      </c>
      <c r="O4" t="s">
        <v>4823</v>
      </c>
    </row>
    <row r="5" spans="1:15" x14ac:dyDescent="0.3">
      <c r="A5" t="s">
        <v>3851</v>
      </c>
      <c r="B5" t="s">
        <v>3852</v>
      </c>
      <c r="C5" t="s">
        <v>3835</v>
      </c>
      <c r="D5" t="s">
        <v>3836</v>
      </c>
      <c r="E5" t="s">
        <v>3853</v>
      </c>
      <c r="F5" t="s">
        <v>4824</v>
      </c>
      <c r="G5" t="s">
        <v>3854</v>
      </c>
      <c r="H5" t="s">
        <v>561</v>
      </c>
      <c r="I5" t="s">
        <v>3855</v>
      </c>
      <c r="J5" t="s">
        <v>3846</v>
      </c>
      <c r="K5" t="s">
        <v>541</v>
      </c>
      <c r="L5" t="s">
        <v>541</v>
      </c>
      <c r="M5" t="s">
        <v>541</v>
      </c>
      <c r="N5" t="s">
        <v>541</v>
      </c>
      <c r="O5" t="s">
        <v>4825</v>
      </c>
    </row>
    <row r="6" spans="1:15" x14ac:dyDescent="0.3">
      <c r="A6" t="s">
        <v>3856</v>
      </c>
      <c r="B6" t="s">
        <v>3857</v>
      </c>
      <c r="C6" t="s">
        <v>3835</v>
      </c>
      <c r="D6" t="s">
        <v>3836</v>
      </c>
      <c r="E6" t="s">
        <v>3858</v>
      </c>
      <c r="F6" t="s">
        <v>4826</v>
      </c>
      <c r="G6" t="s">
        <v>3859</v>
      </c>
      <c r="H6" t="s">
        <v>533</v>
      </c>
      <c r="I6" t="s">
        <v>1539</v>
      </c>
      <c r="J6" t="s">
        <v>551</v>
      </c>
      <c r="K6" t="s">
        <v>541</v>
      </c>
      <c r="L6" t="s">
        <v>541</v>
      </c>
      <c r="M6" t="s">
        <v>541</v>
      </c>
      <c r="N6" t="s">
        <v>541</v>
      </c>
      <c r="O6" t="s">
        <v>4827</v>
      </c>
    </row>
    <row r="7" spans="1:15" x14ac:dyDescent="0.3">
      <c r="A7" t="s">
        <v>3860</v>
      </c>
      <c r="B7" t="s">
        <v>3861</v>
      </c>
      <c r="C7" t="s">
        <v>3835</v>
      </c>
      <c r="D7" t="s">
        <v>3836</v>
      </c>
      <c r="E7" t="s">
        <v>3862</v>
      </c>
      <c r="F7" t="s">
        <v>4828</v>
      </c>
      <c r="G7" t="s">
        <v>3863</v>
      </c>
      <c r="H7" t="s">
        <v>561</v>
      </c>
      <c r="I7" t="s">
        <v>3864</v>
      </c>
      <c r="J7" t="s">
        <v>3846</v>
      </c>
      <c r="K7" t="s">
        <v>541</v>
      </c>
      <c r="L7" t="s">
        <v>541</v>
      </c>
      <c r="M7" t="s">
        <v>541</v>
      </c>
      <c r="N7" t="s">
        <v>541</v>
      </c>
      <c r="O7" t="s">
        <v>4829</v>
      </c>
    </row>
    <row r="8" spans="1:15" x14ac:dyDescent="0.3">
      <c r="A8" t="s">
        <v>3865</v>
      </c>
      <c r="B8" t="s">
        <v>3866</v>
      </c>
      <c r="C8" t="s">
        <v>3835</v>
      </c>
      <c r="D8" t="s">
        <v>3836</v>
      </c>
      <c r="E8" t="s">
        <v>3867</v>
      </c>
      <c r="F8" t="s">
        <v>3868</v>
      </c>
      <c r="G8" t="s">
        <v>3869</v>
      </c>
      <c r="H8" t="s">
        <v>561</v>
      </c>
      <c r="I8" t="s">
        <v>3864</v>
      </c>
      <c r="J8" t="s">
        <v>3846</v>
      </c>
      <c r="K8" t="s">
        <v>541</v>
      </c>
      <c r="L8" t="s">
        <v>541</v>
      </c>
      <c r="M8" t="s">
        <v>541</v>
      </c>
      <c r="N8" t="s">
        <v>541</v>
      </c>
      <c r="O8" t="s">
        <v>4830</v>
      </c>
    </row>
    <row r="9" spans="1:15" x14ac:dyDescent="0.3">
      <c r="A9" t="s">
        <v>3870</v>
      </c>
      <c r="B9" t="s">
        <v>3871</v>
      </c>
      <c r="C9" t="s">
        <v>3835</v>
      </c>
      <c r="D9" t="s">
        <v>3836</v>
      </c>
      <c r="E9" t="s">
        <v>3872</v>
      </c>
      <c r="F9" t="s">
        <v>4831</v>
      </c>
      <c r="G9" t="s">
        <v>3873</v>
      </c>
      <c r="H9" t="s">
        <v>561</v>
      </c>
      <c r="I9" t="s">
        <v>3874</v>
      </c>
      <c r="J9" t="s">
        <v>3875</v>
      </c>
      <c r="K9" t="s">
        <v>541</v>
      </c>
      <c r="L9" t="s">
        <v>541</v>
      </c>
      <c r="M9" t="s">
        <v>541</v>
      </c>
      <c r="N9" t="s">
        <v>541</v>
      </c>
      <c r="O9" t="s">
        <v>4832</v>
      </c>
    </row>
    <row r="10" spans="1:15" x14ac:dyDescent="0.3">
      <c r="A10" t="s">
        <v>3876</v>
      </c>
      <c r="B10" t="s">
        <v>3877</v>
      </c>
      <c r="C10" t="s">
        <v>3835</v>
      </c>
      <c r="D10" t="s">
        <v>3836</v>
      </c>
      <c r="E10" t="s">
        <v>3878</v>
      </c>
      <c r="F10" t="s">
        <v>4833</v>
      </c>
      <c r="G10" t="s">
        <v>3879</v>
      </c>
      <c r="H10" t="s">
        <v>561</v>
      </c>
      <c r="I10" t="s">
        <v>3874</v>
      </c>
      <c r="J10" t="s">
        <v>3880</v>
      </c>
      <c r="K10" t="s">
        <v>541</v>
      </c>
      <c r="L10" t="s">
        <v>541</v>
      </c>
      <c r="M10" t="s">
        <v>541</v>
      </c>
      <c r="N10" t="s">
        <v>541</v>
      </c>
      <c r="O10" t="s">
        <v>4834</v>
      </c>
    </row>
    <row r="11" spans="1:15" x14ac:dyDescent="0.3">
      <c r="A11" t="s">
        <v>3881</v>
      </c>
      <c r="B11" t="s">
        <v>3882</v>
      </c>
      <c r="C11" t="s">
        <v>3835</v>
      </c>
      <c r="D11" t="s">
        <v>3836</v>
      </c>
      <c r="E11" t="s">
        <v>3883</v>
      </c>
      <c r="F11" t="s">
        <v>4835</v>
      </c>
      <c r="G11" t="s">
        <v>3884</v>
      </c>
      <c r="H11" t="s">
        <v>561</v>
      </c>
      <c r="I11" t="s">
        <v>1539</v>
      </c>
      <c r="J11" t="s">
        <v>3846</v>
      </c>
      <c r="K11" t="s">
        <v>541</v>
      </c>
      <c r="L11" t="s">
        <v>541</v>
      </c>
      <c r="M11" t="s">
        <v>541</v>
      </c>
      <c r="N11" t="s">
        <v>541</v>
      </c>
      <c r="O11" t="s">
        <v>4836</v>
      </c>
    </row>
    <row r="12" spans="1:15" x14ac:dyDescent="0.3">
      <c r="A12" t="s">
        <v>3885</v>
      </c>
      <c r="B12" t="s">
        <v>3886</v>
      </c>
      <c r="C12" t="s">
        <v>3835</v>
      </c>
      <c r="D12" t="s">
        <v>3836</v>
      </c>
      <c r="E12" t="s">
        <v>3887</v>
      </c>
      <c r="F12" t="s">
        <v>4837</v>
      </c>
      <c r="G12" t="s">
        <v>3888</v>
      </c>
      <c r="H12" t="s">
        <v>561</v>
      </c>
      <c r="I12" t="s">
        <v>3889</v>
      </c>
      <c r="J12" t="s">
        <v>3846</v>
      </c>
      <c r="K12" t="s">
        <v>541</v>
      </c>
      <c r="L12" t="s">
        <v>541</v>
      </c>
      <c r="M12" t="s">
        <v>541</v>
      </c>
      <c r="N12" t="s">
        <v>541</v>
      </c>
      <c r="O12" t="s">
        <v>4838</v>
      </c>
    </row>
    <row r="13" spans="1:15" x14ac:dyDescent="0.3">
      <c r="A13" t="s">
        <v>3890</v>
      </c>
      <c r="B13" t="s">
        <v>3891</v>
      </c>
      <c r="C13" t="s">
        <v>3835</v>
      </c>
      <c r="D13" t="s">
        <v>3836</v>
      </c>
      <c r="E13" t="s">
        <v>3892</v>
      </c>
      <c r="F13" t="s">
        <v>3893</v>
      </c>
      <c r="G13" t="s">
        <v>3894</v>
      </c>
      <c r="H13" t="s">
        <v>561</v>
      </c>
      <c r="I13" t="s">
        <v>3889</v>
      </c>
      <c r="J13" t="s">
        <v>3846</v>
      </c>
      <c r="K13" t="s">
        <v>541</v>
      </c>
      <c r="L13" t="s">
        <v>541</v>
      </c>
      <c r="M13" t="s">
        <v>541</v>
      </c>
      <c r="N13" t="s">
        <v>541</v>
      </c>
      <c r="O13" t="s">
        <v>4839</v>
      </c>
    </row>
    <row r="14" spans="1:15" x14ac:dyDescent="0.3">
      <c r="A14" t="s">
        <v>3895</v>
      </c>
      <c r="B14" t="s">
        <v>3896</v>
      </c>
      <c r="C14" t="s">
        <v>3835</v>
      </c>
      <c r="D14" t="s">
        <v>3836</v>
      </c>
      <c r="E14" t="s">
        <v>3897</v>
      </c>
      <c r="F14" t="s">
        <v>4840</v>
      </c>
      <c r="G14" t="s">
        <v>3898</v>
      </c>
      <c r="H14" t="s">
        <v>561</v>
      </c>
      <c r="I14" t="s">
        <v>3889</v>
      </c>
      <c r="J14" t="s">
        <v>3846</v>
      </c>
      <c r="K14" t="s">
        <v>541</v>
      </c>
      <c r="L14" t="s">
        <v>541</v>
      </c>
      <c r="M14" t="s">
        <v>541</v>
      </c>
      <c r="N14" t="s">
        <v>541</v>
      </c>
      <c r="O14" t="s">
        <v>4841</v>
      </c>
    </row>
    <row r="15" spans="1:15" x14ac:dyDescent="0.3">
      <c r="A15" t="s">
        <v>3899</v>
      </c>
      <c r="B15" t="s">
        <v>3900</v>
      </c>
      <c r="C15" t="s">
        <v>3835</v>
      </c>
      <c r="D15" t="s">
        <v>3836</v>
      </c>
      <c r="E15" t="s">
        <v>3897</v>
      </c>
      <c r="F15" t="s">
        <v>3901</v>
      </c>
      <c r="G15" t="s">
        <v>3902</v>
      </c>
      <c r="H15" t="s">
        <v>561</v>
      </c>
      <c r="I15" t="s">
        <v>3889</v>
      </c>
      <c r="J15" t="s">
        <v>3903</v>
      </c>
      <c r="K15" t="s">
        <v>541</v>
      </c>
      <c r="L15" t="s">
        <v>541</v>
      </c>
      <c r="M15" t="s">
        <v>541</v>
      </c>
      <c r="N15" t="s">
        <v>541</v>
      </c>
      <c r="O15" t="s">
        <v>4842</v>
      </c>
    </row>
    <row r="16" spans="1:15" x14ac:dyDescent="0.3">
      <c r="A16" t="s">
        <v>3904</v>
      </c>
      <c r="B16" t="s">
        <v>3905</v>
      </c>
      <c r="C16" t="s">
        <v>3835</v>
      </c>
      <c r="D16" t="s">
        <v>3836</v>
      </c>
      <c r="E16" t="s">
        <v>3906</v>
      </c>
      <c r="F16" t="s">
        <v>4843</v>
      </c>
      <c r="G16" t="s">
        <v>3907</v>
      </c>
      <c r="H16" t="s">
        <v>561</v>
      </c>
      <c r="I16" t="s">
        <v>3908</v>
      </c>
      <c r="J16" t="s">
        <v>3846</v>
      </c>
      <c r="K16" t="s">
        <v>541</v>
      </c>
      <c r="L16" t="s">
        <v>541</v>
      </c>
      <c r="M16" t="s">
        <v>541</v>
      </c>
      <c r="N16" t="s">
        <v>541</v>
      </c>
      <c r="O16" t="s">
        <v>4844</v>
      </c>
    </row>
    <row r="17" spans="1:15" x14ac:dyDescent="0.3">
      <c r="A17" t="s">
        <v>3909</v>
      </c>
      <c r="B17" t="s">
        <v>3910</v>
      </c>
      <c r="C17" t="s">
        <v>3835</v>
      </c>
      <c r="D17" t="s">
        <v>3836</v>
      </c>
      <c r="E17" t="s">
        <v>3911</v>
      </c>
      <c r="F17" t="s">
        <v>4845</v>
      </c>
      <c r="G17" t="s">
        <v>3912</v>
      </c>
      <c r="H17" t="s">
        <v>561</v>
      </c>
      <c r="I17" t="s">
        <v>3908</v>
      </c>
      <c r="J17" t="s">
        <v>3913</v>
      </c>
      <c r="K17" t="s">
        <v>3914</v>
      </c>
      <c r="L17" t="s">
        <v>3914</v>
      </c>
      <c r="M17" t="s">
        <v>3914</v>
      </c>
      <c r="N17" t="s">
        <v>3914</v>
      </c>
      <c r="O17" t="s">
        <v>4846</v>
      </c>
    </row>
    <row r="18" spans="1:15" x14ac:dyDescent="0.3">
      <c r="A18" t="s">
        <v>3915</v>
      </c>
      <c r="B18" t="s">
        <v>3916</v>
      </c>
      <c r="C18" t="s">
        <v>3835</v>
      </c>
      <c r="D18" t="s">
        <v>3836</v>
      </c>
      <c r="E18" t="s">
        <v>3917</v>
      </c>
      <c r="F18" t="s">
        <v>4847</v>
      </c>
      <c r="G18" t="s">
        <v>3918</v>
      </c>
      <c r="H18" t="s">
        <v>561</v>
      </c>
      <c r="I18" t="s">
        <v>3908</v>
      </c>
      <c r="J18" t="s">
        <v>3919</v>
      </c>
      <c r="K18" t="s">
        <v>541</v>
      </c>
      <c r="L18" t="s">
        <v>541</v>
      </c>
      <c r="M18" t="s">
        <v>541</v>
      </c>
      <c r="N18" t="s">
        <v>541</v>
      </c>
      <c r="O18" t="s">
        <v>4848</v>
      </c>
    </row>
    <row r="19" spans="1:15" x14ac:dyDescent="0.3">
      <c r="A19" t="s">
        <v>3920</v>
      </c>
      <c r="B19" t="s">
        <v>3921</v>
      </c>
      <c r="C19" t="s">
        <v>3835</v>
      </c>
      <c r="D19" t="s">
        <v>3922</v>
      </c>
      <c r="E19" t="s">
        <v>3923</v>
      </c>
      <c r="F19" t="s">
        <v>4849</v>
      </c>
      <c r="G19" t="s">
        <v>3924</v>
      </c>
      <c r="H19" t="s">
        <v>561</v>
      </c>
      <c r="I19" t="s">
        <v>1539</v>
      </c>
      <c r="J19" t="s">
        <v>3925</v>
      </c>
      <c r="K19" t="s">
        <v>541</v>
      </c>
      <c r="L19" t="s">
        <v>541</v>
      </c>
      <c r="M19" t="s">
        <v>541</v>
      </c>
      <c r="N19" t="s">
        <v>541</v>
      </c>
      <c r="O19" t="s">
        <v>4850</v>
      </c>
    </row>
    <row r="20" spans="1:15" x14ac:dyDescent="0.3">
      <c r="A20" t="s">
        <v>3926</v>
      </c>
      <c r="B20" t="s">
        <v>3927</v>
      </c>
      <c r="C20" t="s">
        <v>3835</v>
      </c>
      <c r="D20" t="s">
        <v>3922</v>
      </c>
      <c r="E20" t="s">
        <v>3928</v>
      </c>
      <c r="F20" t="s">
        <v>3929</v>
      </c>
      <c r="G20" t="s">
        <v>3930</v>
      </c>
      <c r="H20" t="s">
        <v>561</v>
      </c>
      <c r="I20" t="s">
        <v>3931</v>
      </c>
      <c r="J20" t="s">
        <v>3932</v>
      </c>
      <c r="K20" t="s">
        <v>541</v>
      </c>
      <c r="L20" t="s">
        <v>541</v>
      </c>
      <c r="M20" t="s">
        <v>541</v>
      </c>
      <c r="N20" t="s">
        <v>541</v>
      </c>
      <c r="O20" t="s">
        <v>4851</v>
      </c>
    </row>
    <row r="21" spans="1:15" x14ac:dyDescent="0.3">
      <c r="A21" t="s">
        <v>3933</v>
      </c>
      <c r="B21" t="s">
        <v>3934</v>
      </c>
      <c r="C21" t="s">
        <v>3835</v>
      </c>
      <c r="D21" t="s">
        <v>3922</v>
      </c>
      <c r="E21" t="s">
        <v>3935</v>
      </c>
      <c r="F21" t="s">
        <v>4852</v>
      </c>
      <c r="G21" t="s">
        <v>3936</v>
      </c>
      <c r="H21" t="s">
        <v>561</v>
      </c>
      <c r="I21" t="s">
        <v>3908</v>
      </c>
      <c r="J21" t="s">
        <v>3937</v>
      </c>
      <c r="K21" t="s">
        <v>541</v>
      </c>
      <c r="L21" t="s">
        <v>541</v>
      </c>
      <c r="M21" t="s">
        <v>541</v>
      </c>
      <c r="N21" t="s">
        <v>541</v>
      </c>
      <c r="O21" t="s">
        <v>4853</v>
      </c>
    </row>
    <row r="22" spans="1:15" x14ac:dyDescent="0.3">
      <c r="A22" t="s">
        <v>3938</v>
      </c>
      <c r="B22" t="s">
        <v>3939</v>
      </c>
      <c r="C22" t="s">
        <v>3835</v>
      </c>
      <c r="D22" t="s">
        <v>3922</v>
      </c>
      <c r="E22" t="s">
        <v>3940</v>
      </c>
      <c r="F22" t="s">
        <v>3941</v>
      </c>
      <c r="G22" t="s">
        <v>3942</v>
      </c>
      <c r="H22" t="s">
        <v>533</v>
      </c>
      <c r="I22" t="s">
        <v>3908</v>
      </c>
      <c r="J22" t="s">
        <v>3937</v>
      </c>
      <c r="K22" t="s">
        <v>541</v>
      </c>
      <c r="L22" t="s">
        <v>541</v>
      </c>
      <c r="M22" t="s">
        <v>541</v>
      </c>
      <c r="N22" t="s">
        <v>541</v>
      </c>
      <c r="O22" t="s">
        <v>4854</v>
      </c>
    </row>
    <row r="23" spans="1:15" x14ac:dyDescent="0.3">
      <c r="A23" t="s">
        <v>3943</v>
      </c>
      <c r="B23" t="s">
        <v>3944</v>
      </c>
      <c r="C23" t="s">
        <v>3835</v>
      </c>
      <c r="D23" t="s">
        <v>3922</v>
      </c>
      <c r="E23" t="s">
        <v>3945</v>
      </c>
      <c r="F23" t="s">
        <v>4855</v>
      </c>
      <c r="G23" t="s">
        <v>3946</v>
      </c>
      <c r="H23" t="s">
        <v>561</v>
      </c>
      <c r="I23" t="s">
        <v>3931</v>
      </c>
      <c r="J23" t="s">
        <v>3947</v>
      </c>
      <c r="K23" t="s">
        <v>541</v>
      </c>
      <c r="L23" t="s">
        <v>541</v>
      </c>
      <c r="M23" t="s">
        <v>541</v>
      </c>
      <c r="N23" t="s">
        <v>541</v>
      </c>
      <c r="O23" t="s">
        <v>4856</v>
      </c>
    </row>
    <row r="24" spans="1:15" x14ac:dyDescent="0.3">
      <c r="A24" t="s">
        <v>3948</v>
      </c>
      <c r="B24" t="s">
        <v>3949</v>
      </c>
      <c r="C24" t="s">
        <v>3835</v>
      </c>
      <c r="D24" t="s">
        <v>3922</v>
      </c>
      <c r="E24" t="s">
        <v>3950</v>
      </c>
      <c r="F24" t="s">
        <v>4857</v>
      </c>
      <c r="G24" t="s">
        <v>3951</v>
      </c>
      <c r="H24" t="s">
        <v>561</v>
      </c>
      <c r="I24" t="s">
        <v>3952</v>
      </c>
      <c r="J24" t="s">
        <v>3953</v>
      </c>
      <c r="K24" t="s">
        <v>541</v>
      </c>
      <c r="L24" t="s">
        <v>541</v>
      </c>
      <c r="M24" t="s">
        <v>541</v>
      </c>
      <c r="N24" t="s">
        <v>541</v>
      </c>
      <c r="O24" t="s">
        <v>4858</v>
      </c>
    </row>
    <row r="25" spans="1:15" x14ac:dyDescent="0.3">
      <c r="A25" t="s">
        <v>3954</v>
      </c>
      <c r="B25" t="s">
        <v>3955</v>
      </c>
      <c r="C25" t="s">
        <v>3835</v>
      </c>
      <c r="D25" t="s">
        <v>3922</v>
      </c>
      <c r="E25" t="s">
        <v>3956</v>
      </c>
      <c r="F25" t="s">
        <v>4859</v>
      </c>
      <c r="G25" t="s">
        <v>3957</v>
      </c>
      <c r="H25" t="s">
        <v>561</v>
      </c>
      <c r="I25" t="s">
        <v>3958</v>
      </c>
      <c r="J25" t="s">
        <v>3959</v>
      </c>
      <c r="K25" t="s">
        <v>541</v>
      </c>
      <c r="L25" t="s">
        <v>541</v>
      </c>
      <c r="M25" t="s">
        <v>541</v>
      </c>
      <c r="N25" t="s">
        <v>541</v>
      </c>
      <c r="O25" t="s">
        <v>4860</v>
      </c>
    </row>
    <row r="26" spans="1:15" x14ac:dyDescent="0.3">
      <c r="A26" t="s">
        <v>3960</v>
      </c>
      <c r="B26" t="s">
        <v>3961</v>
      </c>
      <c r="C26" t="s">
        <v>3835</v>
      </c>
      <c r="D26" t="s">
        <v>3922</v>
      </c>
      <c r="E26" t="s">
        <v>2878</v>
      </c>
      <c r="F26" t="s">
        <v>3962</v>
      </c>
      <c r="G26" t="s">
        <v>2885</v>
      </c>
      <c r="H26" t="s">
        <v>561</v>
      </c>
      <c r="I26" t="s">
        <v>2887</v>
      </c>
      <c r="J26" t="s">
        <v>3963</v>
      </c>
      <c r="K26" t="s">
        <v>541</v>
      </c>
      <c r="L26" t="s">
        <v>541</v>
      </c>
      <c r="M26" t="s">
        <v>541</v>
      </c>
      <c r="N26" t="s">
        <v>541</v>
      </c>
      <c r="O26" t="s">
        <v>4861</v>
      </c>
    </row>
    <row r="27" spans="1:15" x14ac:dyDescent="0.3">
      <c r="A27" t="s">
        <v>3964</v>
      </c>
      <c r="B27" t="s">
        <v>3965</v>
      </c>
      <c r="C27" t="s">
        <v>3835</v>
      </c>
      <c r="D27" t="s">
        <v>3922</v>
      </c>
      <c r="E27" t="s">
        <v>3966</v>
      </c>
      <c r="F27" t="s">
        <v>4862</v>
      </c>
      <c r="G27" t="s">
        <v>3967</v>
      </c>
      <c r="H27" t="s">
        <v>561</v>
      </c>
      <c r="I27" t="s">
        <v>3968</v>
      </c>
      <c r="J27" t="s">
        <v>3969</v>
      </c>
      <c r="K27" t="s">
        <v>541</v>
      </c>
      <c r="L27" t="s">
        <v>541</v>
      </c>
      <c r="M27" t="s">
        <v>541</v>
      </c>
      <c r="N27" t="s">
        <v>541</v>
      </c>
      <c r="O27" t="s">
        <v>4863</v>
      </c>
    </row>
    <row r="28" spans="1:15" x14ac:dyDescent="0.3">
      <c r="A28" t="s">
        <v>3970</v>
      </c>
      <c r="B28" t="s">
        <v>3971</v>
      </c>
      <c r="C28" t="s">
        <v>3835</v>
      </c>
      <c r="D28" t="s">
        <v>3922</v>
      </c>
      <c r="E28" t="s">
        <v>3972</v>
      </c>
      <c r="F28" t="s">
        <v>4864</v>
      </c>
      <c r="G28" t="s">
        <v>3973</v>
      </c>
      <c r="H28" t="s">
        <v>561</v>
      </c>
      <c r="I28" t="s">
        <v>3968</v>
      </c>
      <c r="J28" t="s">
        <v>3974</v>
      </c>
      <c r="K28" t="s">
        <v>541</v>
      </c>
      <c r="L28" t="s">
        <v>541</v>
      </c>
      <c r="M28" t="s">
        <v>541</v>
      </c>
      <c r="N28" t="s">
        <v>541</v>
      </c>
      <c r="O28" t="s">
        <v>4865</v>
      </c>
    </row>
    <row r="29" spans="1:15" x14ac:dyDescent="0.3">
      <c r="A29" t="s">
        <v>3975</v>
      </c>
      <c r="B29" t="s">
        <v>3976</v>
      </c>
      <c r="C29" t="s">
        <v>3835</v>
      </c>
      <c r="D29" t="s">
        <v>3922</v>
      </c>
      <c r="E29" t="s">
        <v>3977</v>
      </c>
      <c r="F29" t="s">
        <v>4866</v>
      </c>
      <c r="G29" t="s">
        <v>3978</v>
      </c>
      <c r="H29" t="s">
        <v>561</v>
      </c>
      <c r="I29" t="s">
        <v>3968</v>
      </c>
      <c r="J29" t="s">
        <v>3979</v>
      </c>
      <c r="K29" t="s">
        <v>541</v>
      </c>
      <c r="L29" t="s">
        <v>541</v>
      </c>
      <c r="M29" t="s">
        <v>541</v>
      </c>
      <c r="N29" t="s">
        <v>541</v>
      </c>
      <c r="O29" t="s">
        <v>4867</v>
      </c>
    </row>
    <row r="30" spans="1:15" x14ac:dyDescent="0.3">
      <c r="A30" t="s">
        <v>3980</v>
      </c>
      <c r="B30" t="s">
        <v>3981</v>
      </c>
      <c r="C30" t="s">
        <v>3835</v>
      </c>
      <c r="D30" t="s">
        <v>3922</v>
      </c>
      <c r="E30" t="s">
        <v>3982</v>
      </c>
      <c r="F30" t="s">
        <v>4868</v>
      </c>
      <c r="G30" t="s">
        <v>3983</v>
      </c>
      <c r="H30" t="s">
        <v>561</v>
      </c>
      <c r="I30" t="s">
        <v>1539</v>
      </c>
      <c r="J30" t="s">
        <v>3974</v>
      </c>
      <c r="K30" t="s">
        <v>541</v>
      </c>
      <c r="L30" t="s">
        <v>541</v>
      </c>
      <c r="M30" t="s">
        <v>544</v>
      </c>
      <c r="N30" t="s">
        <v>541</v>
      </c>
      <c r="O30" t="s">
        <v>4869</v>
      </c>
    </row>
    <row r="31" spans="1:15" x14ac:dyDescent="0.3">
      <c r="A31" t="s">
        <v>3984</v>
      </c>
      <c r="B31" t="s">
        <v>3985</v>
      </c>
      <c r="C31" t="s">
        <v>3835</v>
      </c>
      <c r="D31" t="s">
        <v>3922</v>
      </c>
      <c r="E31" t="s">
        <v>3986</v>
      </c>
      <c r="F31" t="s">
        <v>4870</v>
      </c>
      <c r="G31" t="s">
        <v>3987</v>
      </c>
      <c r="H31" t="s">
        <v>561</v>
      </c>
      <c r="I31" t="s">
        <v>1539</v>
      </c>
      <c r="J31" t="s">
        <v>3974</v>
      </c>
      <c r="K31" t="s">
        <v>544</v>
      </c>
      <c r="L31" t="s">
        <v>541</v>
      </c>
      <c r="M31" t="s">
        <v>541</v>
      </c>
      <c r="N31" t="s">
        <v>541</v>
      </c>
      <c r="O31" t="s">
        <v>4871</v>
      </c>
    </row>
    <row r="32" spans="1:15" x14ac:dyDescent="0.3">
      <c r="A32" t="s">
        <v>3988</v>
      </c>
      <c r="B32" t="s">
        <v>3989</v>
      </c>
      <c r="C32" t="s">
        <v>3835</v>
      </c>
      <c r="D32" t="s">
        <v>3922</v>
      </c>
      <c r="E32" t="s">
        <v>3990</v>
      </c>
      <c r="F32" t="s">
        <v>4872</v>
      </c>
      <c r="G32" t="s">
        <v>3991</v>
      </c>
      <c r="H32" t="s">
        <v>533</v>
      </c>
      <c r="I32" t="s">
        <v>3908</v>
      </c>
      <c r="J32" t="s">
        <v>3992</v>
      </c>
      <c r="K32" t="s">
        <v>544</v>
      </c>
      <c r="L32" t="s">
        <v>541</v>
      </c>
      <c r="M32" t="s">
        <v>541</v>
      </c>
      <c r="N32" t="s">
        <v>541</v>
      </c>
      <c r="O32" t="s">
        <v>4873</v>
      </c>
    </row>
    <row r="33" spans="1:15" x14ac:dyDescent="0.3">
      <c r="A33" t="s">
        <v>3993</v>
      </c>
      <c r="B33" t="s">
        <v>3994</v>
      </c>
      <c r="C33" t="s">
        <v>3835</v>
      </c>
      <c r="D33" t="s">
        <v>3922</v>
      </c>
      <c r="E33" t="s">
        <v>3995</v>
      </c>
      <c r="F33" t="s">
        <v>4874</v>
      </c>
      <c r="G33" t="s">
        <v>3996</v>
      </c>
      <c r="H33" t="s">
        <v>561</v>
      </c>
      <c r="I33" t="s">
        <v>3908</v>
      </c>
      <c r="J33" t="s">
        <v>3997</v>
      </c>
      <c r="K33" t="s">
        <v>544</v>
      </c>
      <c r="L33" t="s">
        <v>541</v>
      </c>
      <c r="M33" t="s">
        <v>541</v>
      </c>
      <c r="N33" t="s">
        <v>541</v>
      </c>
      <c r="O33" t="s">
        <v>4875</v>
      </c>
    </row>
    <row r="34" spans="1:15" x14ac:dyDescent="0.3">
      <c r="A34" t="s">
        <v>3998</v>
      </c>
      <c r="B34" t="s">
        <v>3999</v>
      </c>
      <c r="C34" t="s">
        <v>3835</v>
      </c>
      <c r="D34" t="s">
        <v>3922</v>
      </c>
      <c r="E34" t="s">
        <v>4000</v>
      </c>
      <c r="F34" t="s">
        <v>4876</v>
      </c>
      <c r="G34" t="s">
        <v>4001</v>
      </c>
      <c r="H34" t="s">
        <v>561</v>
      </c>
      <c r="I34" t="s">
        <v>4002</v>
      </c>
      <c r="J34" t="s">
        <v>3974</v>
      </c>
      <c r="K34" t="s">
        <v>544</v>
      </c>
      <c r="L34" t="s">
        <v>541</v>
      </c>
      <c r="M34" t="s">
        <v>541</v>
      </c>
      <c r="N34" t="s">
        <v>541</v>
      </c>
      <c r="O34" t="s">
        <v>4877</v>
      </c>
    </row>
    <row r="35" spans="1:15" x14ac:dyDescent="0.3">
      <c r="A35" t="s">
        <v>4003</v>
      </c>
      <c r="B35" t="s">
        <v>4004</v>
      </c>
      <c r="C35" t="s">
        <v>3835</v>
      </c>
      <c r="D35" t="s">
        <v>3922</v>
      </c>
      <c r="E35" t="s">
        <v>4005</v>
      </c>
      <c r="F35" t="s">
        <v>4878</v>
      </c>
      <c r="G35" t="s">
        <v>4006</v>
      </c>
      <c r="H35" t="s">
        <v>561</v>
      </c>
      <c r="I35" t="s">
        <v>3908</v>
      </c>
      <c r="J35" t="s">
        <v>4007</v>
      </c>
      <c r="K35" t="s">
        <v>544</v>
      </c>
      <c r="L35" t="s">
        <v>541</v>
      </c>
      <c r="M35" t="s">
        <v>541</v>
      </c>
      <c r="N35" t="s">
        <v>541</v>
      </c>
      <c r="O35" t="s">
        <v>4879</v>
      </c>
    </row>
    <row r="36" spans="1:15" x14ac:dyDescent="0.3">
      <c r="A36" t="s">
        <v>4008</v>
      </c>
      <c r="B36" t="s">
        <v>4009</v>
      </c>
      <c r="C36" t="s">
        <v>3835</v>
      </c>
      <c r="D36" t="s">
        <v>3922</v>
      </c>
      <c r="E36" t="s">
        <v>4010</v>
      </c>
      <c r="F36" t="s">
        <v>4011</v>
      </c>
      <c r="G36" t="s">
        <v>4012</v>
      </c>
      <c r="H36" t="s">
        <v>561</v>
      </c>
      <c r="I36" t="s">
        <v>3908</v>
      </c>
      <c r="J36" t="s">
        <v>4007</v>
      </c>
      <c r="K36" t="s">
        <v>544</v>
      </c>
      <c r="L36" t="s">
        <v>541</v>
      </c>
      <c r="M36" t="s">
        <v>541</v>
      </c>
      <c r="N36" t="s">
        <v>541</v>
      </c>
      <c r="O36" t="s">
        <v>4880</v>
      </c>
    </row>
    <row r="37" spans="1:15" x14ac:dyDescent="0.3">
      <c r="A37" t="s">
        <v>4013</v>
      </c>
      <c r="B37" t="s">
        <v>4014</v>
      </c>
      <c r="C37" t="s">
        <v>3835</v>
      </c>
      <c r="D37" t="s">
        <v>3922</v>
      </c>
      <c r="E37" t="s">
        <v>4015</v>
      </c>
      <c r="F37" t="s">
        <v>4881</v>
      </c>
      <c r="G37" t="s">
        <v>4016</v>
      </c>
      <c r="H37" t="s">
        <v>561</v>
      </c>
      <c r="I37" t="s">
        <v>3908</v>
      </c>
      <c r="J37" t="s">
        <v>4007</v>
      </c>
      <c r="K37" t="s">
        <v>544</v>
      </c>
      <c r="L37" t="s">
        <v>541</v>
      </c>
      <c r="M37" t="s">
        <v>541</v>
      </c>
      <c r="N37" t="s">
        <v>541</v>
      </c>
      <c r="O37" t="s">
        <v>4882</v>
      </c>
    </row>
    <row r="38" spans="1:15" x14ac:dyDescent="0.3">
      <c r="A38" t="s">
        <v>4017</v>
      </c>
      <c r="B38" t="s">
        <v>4018</v>
      </c>
      <c r="C38" t="s">
        <v>3835</v>
      </c>
      <c r="D38" t="s">
        <v>3922</v>
      </c>
      <c r="E38" t="s">
        <v>4019</v>
      </c>
      <c r="F38" t="s">
        <v>4883</v>
      </c>
      <c r="G38" t="s">
        <v>4020</v>
      </c>
      <c r="H38" t="s">
        <v>533</v>
      </c>
      <c r="I38" t="s">
        <v>3908</v>
      </c>
      <c r="J38" t="s">
        <v>4021</v>
      </c>
      <c r="K38" t="s">
        <v>544</v>
      </c>
      <c r="L38" t="s">
        <v>541</v>
      </c>
      <c r="M38" t="s">
        <v>541</v>
      </c>
      <c r="N38" t="s">
        <v>541</v>
      </c>
      <c r="O38" t="s">
        <v>4884</v>
      </c>
    </row>
    <row r="39" spans="1:15" x14ac:dyDescent="0.3">
      <c r="A39" t="s">
        <v>4022</v>
      </c>
      <c r="B39" t="s">
        <v>4023</v>
      </c>
      <c r="C39" t="s">
        <v>3835</v>
      </c>
      <c r="D39" t="s">
        <v>3922</v>
      </c>
      <c r="E39" t="s">
        <v>4024</v>
      </c>
      <c r="F39" t="s">
        <v>4885</v>
      </c>
      <c r="G39" t="s">
        <v>4025</v>
      </c>
      <c r="H39" t="s">
        <v>561</v>
      </c>
      <c r="I39" t="s">
        <v>3908</v>
      </c>
      <c r="J39" t="s">
        <v>4026</v>
      </c>
      <c r="K39" t="s">
        <v>544</v>
      </c>
      <c r="L39" t="s">
        <v>541</v>
      </c>
      <c r="M39" t="s">
        <v>541</v>
      </c>
      <c r="N39" t="s">
        <v>541</v>
      </c>
      <c r="O39" t="s">
        <v>4886</v>
      </c>
    </row>
    <row r="40" spans="1:15" x14ac:dyDescent="0.3">
      <c r="A40" t="s">
        <v>4027</v>
      </c>
      <c r="B40" t="s">
        <v>4028</v>
      </c>
      <c r="C40" t="s">
        <v>3835</v>
      </c>
      <c r="D40" t="s">
        <v>3922</v>
      </c>
      <c r="E40" t="s">
        <v>4029</v>
      </c>
      <c r="F40" t="s">
        <v>4887</v>
      </c>
      <c r="G40" t="s">
        <v>4030</v>
      </c>
      <c r="H40" t="s">
        <v>533</v>
      </c>
      <c r="I40" t="s">
        <v>3908</v>
      </c>
      <c r="J40" t="s">
        <v>4031</v>
      </c>
      <c r="K40" t="s">
        <v>544</v>
      </c>
      <c r="L40" t="s">
        <v>541</v>
      </c>
      <c r="M40" t="s">
        <v>541</v>
      </c>
      <c r="N40" t="s">
        <v>541</v>
      </c>
      <c r="O40" t="s">
        <v>4888</v>
      </c>
    </row>
    <row r="41" spans="1:15" x14ac:dyDescent="0.3">
      <c r="A41" t="s">
        <v>4032</v>
      </c>
      <c r="B41" t="s">
        <v>4033</v>
      </c>
      <c r="C41" t="s">
        <v>3835</v>
      </c>
      <c r="D41" t="s">
        <v>3922</v>
      </c>
      <c r="E41" t="s">
        <v>4034</v>
      </c>
      <c r="F41" t="s">
        <v>4035</v>
      </c>
      <c r="G41" t="s">
        <v>4025</v>
      </c>
      <c r="H41" t="s">
        <v>561</v>
      </c>
      <c r="I41" t="s">
        <v>3908</v>
      </c>
      <c r="J41" t="s">
        <v>4036</v>
      </c>
      <c r="K41" t="s">
        <v>544</v>
      </c>
      <c r="L41" t="s">
        <v>541</v>
      </c>
      <c r="M41" t="s">
        <v>541</v>
      </c>
      <c r="N41" t="s">
        <v>541</v>
      </c>
      <c r="O41" t="s">
        <v>4889</v>
      </c>
    </row>
    <row r="42" spans="1:15" x14ac:dyDescent="0.3">
      <c r="A42" t="s">
        <v>4037</v>
      </c>
      <c r="B42" t="s">
        <v>4038</v>
      </c>
      <c r="C42" t="s">
        <v>3835</v>
      </c>
      <c r="D42" t="s">
        <v>3922</v>
      </c>
      <c r="E42" t="s">
        <v>4039</v>
      </c>
      <c r="F42" t="s">
        <v>4890</v>
      </c>
      <c r="G42" t="s">
        <v>4040</v>
      </c>
      <c r="H42" t="s">
        <v>533</v>
      </c>
      <c r="I42" t="s">
        <v>3908</v>
      </c>
      <c r="J42" t="s">
        <v>4041</v>
      </c>
      <c r="K42" t="s">
        <v>541</v>
      </c>
      <c r="L42" t="s">
        <v>541</v>
      </c>
      <c r="M42" t="s">
        <v>541</v>
      </c>
      <c r="N42" t="s">
        <v>541</v>
      </c>
      <c r="O42" t="s">
        <v>4891</v>
      </c>
    </row>
    <row r="43" spans="1:15" x14ac:dyDescent="0.3">
      <c r="A43" t="s">
        <v>4042</v>
      </c>
      <c r="B43" t="s">
        <v>4043</v>
      </c>
      <c r="C43" t="s">
        <v>3835</v>
      </c>
      <c r="D43" t="s">
        <v>3922</v>
      </c>
      <c r="E43" t="s">
        <v>4044</v>
      </c>
      <c r="F43" t="s">
        <v>4892</v>
      </c>
      <c r="G43" t="s">
        <v>4045</v>
      </c>
      <c r="H43" t="s">
        <v>561</v>
      </c>
      <c r="I43" t="s">
        <v>3908</v>
      </c>
      <c r="J43" t="s">
        <v>4046</v>
      </c>
      <c r="K43" t="s">
        <v>541</v>
      </c>
      <c r="L43" t="s">
        <v>541</v>
      </c>
      <c r="M43" t="s">
        <v>541</v>
      </c>
      <c r="N43" t="s">
        <v>541</v>
      </c>
      <c r="O43" t="s">
        <v>4893</v>
      </c>
    </row>
    <row r="44" spans="1:15" x14ac:dyDescent="0.3">
      <c r="A44" t="s">
        <v>4047</v>
      </c>
      <c r="B44" t="s">
        <v>4048</v>
      </c>
      <c r="C44" t="s">
        <v>3835</v>
      </c>
      <c r="D44" t="s">
        <v>3922</v>
      </c>
      <c r="E44" t="s">
        <v>4049</v>
      </c>
      <c r="F44" t="s">
        <v>4894</v>
      </c>
      <c r="G44" t="s">
        <v>4050</v>
      </c>
      <c r="H44" t="s">
        <v>561</v>
      </c>
      <c r="I44" t="s">
        <v>3908</v>
      </c>
      <c r="J44" t="s">
        <v>4051</v>
      </c>
      <c r="K44" t="s">
        <v>541</v>
      </c>
      <c r="L44" t="s">
        <v>541</v>
      </c>
      <c r="M44" t="s">
        <v>541</v>
      </c>
      <c r="N44" t="s">
        <v>541</v>
      </c>
      <c r="O44" t="s">
        <v>4895</v>
      </c>
    </row>
    <row r="45" spans="1:15" x14ac:dyDescent="0.3">
      <c r="A45" t="s">
        <v>4052</v>
      </c>
      <c r="B45" t="s">
        <v>4053</v>
      </c>
      <c r="C45" t="s">
        <v>3835</v>
      </c>
      <c r="D45" t="s">
        <v>3922</v>
      </c>
      <c r="E45" t="s">
        <v>4054</v>
      </c>
      <c r="F45" t="s">
        <v>4896</v>
      </c>
      <c r="G45" t="s">
        <v>4055</v>
      </c>
      <c r="H45" t="s">
        <v>561</v>
      </c>
      <c r="I45" t="s">
        <v>3908</v>
      </c>
      <c r="J45" t="s">
        <v>3974</v>
      </c>
      <c r="K45" t="s">
        <v>541</v>
      </c>
      <c r="L45" t="s">
        <v>541</v>
      </c>
      <c r="M45" t="s">
        <v>541</v>
      </c>
      <c r="N45" t="s">
        <v>541</v>
      </c>
      <c r="O45" t="s">
        <v>4897</v>
      </c>
    </row>
    <row r="46" spans="1:15" x14ac:dyDescent="0.3">
      <c r="A46" t="s">
        <v>4056</v>
      </c>
      <c r="B46" t="s">
        <v>4057</v>
      </c>
      <c r="C46" t="s">
        <v>3835</v>
      </c>
      <c r="D46" t="s">
        <v>3922</v>
      </c>
      <c r="E46" t="s">
        <v>4058</v>
      </c>
      <c r="F46" t="s">
        <v>4059</v>
      </c>
      <c r="G46" t="s">
        <v>4060</v>
      </c>
      <c r="H46" t="s">
        <v>561</v>
      </c>
      <c r="I46" t="s">
        <v>3908</v>
      </c>
      <c r="J46" t="s">
        <v>3974</v>
      </c>
      <c r="K46" t="s">
        <v>541</v>
      </c>
      <c r="L46" t="s">
        <v>541</v>
      </c>
      <c r="M46" t="s">
        <v>541</v>
      </c>
      <c r="N46" t="s">
        <v>541</v>
      </c>
      <c r="O46" t="s">
        <v>4898</v>
      </c>
    </row>
    <row r="47" spans="1:15" x14ac:dyDescent="0.3">
      <c r="A47" t="s">
        <v>4061</v>
      </c>
      <c r="B47" t="s">
        <v>4062</v>
      </c>
      <c r="C47" t="s">
        <v>3835</v>
      </c>
      <c r="D47" t="s">
        <v>3922</v>
      </c>
      <c r="E47" t="s">
        <v>4063</v>
      </c>
      <c r="F47" t="s">
        <v>4899</v>
      </c>
      <c r="G47" t="s">
        <v>4064</v>
      </c>
      <c r="H47" t="s">
        <v>533</v>
      </c>
      <c r="I47" t="s">
        <v>3908</v>
      </c>
      <c r="J47" t="s">
        <v>4065</v>
      </c>
      <c r="K47" t="s">
        <v>541</v>
      </c>
      <c r="L47" t="s">
        <v>541</v>
      </c>
      <c r="M47" t="s">
        <v>541</v>
      </c>
      <c r="N47" t="s">
        <v>541</v>
      </c>
      <c r="O47" t="s">
        <v>4900</v>
      </c>
    </row>
    <row r="48" spans="1:15" x14ac:dyDescent="0.3">
      <c r="A48" t="s">
        <v>4066</v>
      </c>
      <c r="B48" t="s">
        <v>4067</v>
      </c>
      <c r="C48" t="s">
        <v>3835</v>
      </c>
      <c r="D48" t="s">
        <v>3922</v>
      </c>
      <c r="E48" t="s">
        <v>4068</v>
      </c>
      <c r="F48" t="s">
        <v>4901</v>
      </c>
      <c r="G48" t="s">
        <v>4069</v>
      </c>
      <c r="H48" t="s">
        <v>561</v>
      </c>
      <c r="I48" t="s">
        <v>3908</v>
      </c>
      <c r="J48" t="s">
        <v>4070</v>
      </c>
      <c r="K48" t="s">
        <v>541</v>
      </c>
      <c r="L48" t="s">
        <v>541</v>
      </c>
      <c r="M48" t="s">
        <v>541</v>
      </c>
      <c r="N48" t="s">
        <v>541</v>
      </c>
      <c r="O48" t="s">
        <v>4902</v>
      </c>
    </row>
    <row r="49" spans="1:15" x14ac:dyDescent="0.3">
      <c r="A49" t="s">
        <v>4071</v>
      </c>
      <c r="B49" t="s">
        <v>4072</v>
      </c>
      <c r="C49" t="s">
        <v>3835</v>
      </c>
      <c r="D49" t="s">
        <v>3922</v>
      </c>
      <c r="E49" t="s">
        <v>4073</v>
      </c>
      <c r="F49" t="s">
        <v>4903</v>
      </c>
      <c r="G49" t="s">
        <v>4074</v>
      </c>
      <c r="H49" t="s">
        <v>533</v>
      </c>
      <c r="I49" t="s">
        <v>3908</v>
      </c>
      <c r="J49" t="s">
        <v>4075</v>
      </c>
      <c r="K49" t="s">
        <v>544</v>
      </c>
      <c r="L49" t="s">
        <v>541</v>
      </c>
      <c r="M49" t="s">
        <v>541</v>
      </c>
      <c r="N49" t="s">
        <v>541</v>
      </c>
      <c r="O49" t="s">
        <v>4904</v>
      </c>
    </row>
    <row r="50" spans="1:15" x14ac:dyDescent="0.3">
      <c r="A50" t="s">
        <v>4076</v>
      </c>
      <c r="B50" t="s">
        <v>4077</v>
      </c>
      <c r="C50" t="s">
        <v>3835</v>
      </c>
      <c r="D50" t="s">
        <v>3922</v>
      </c>
      <c r="E50" t="s">
        <v>4078</v>
      </c>
      <c r="F50" t="s">
        <v>4905</v>
      </c>
      <c r="G50" t="s">
        <v>4079</v>
      </c>
      <c r="H50" t="s">
        <v>561</v>
      </c>
      <c r="I50" t="s">
        <v>3908</v>
      </c>
      <c r="J50" t="s">
        <v>4080</v>
      </c>
      <c r="K50" t="s">
        <v>544</v>
      </c>
      <c r="L50" t="s">
        <v>541</v>
      </c>
      <c r="M50" t="s">
        <v>541</v>
      </c>
      <c r="N50" t="s">
        <v>541</v>
      </c>
      <c r="O50" t="s">
        <v>4906</v>
      </c>
    </row>
    <row r="51" spans="1:15" x14ac:dyDescent="0.3">
      <c r="A51" t="s">
        <v>4081</v>
      </c>
      <c r="B51" t="s">
        <v>4082</v>
      </c>
      <c r="C51" t="s">
        <v>3835</v>
      </c>
      <c r="D51" t="s">
        <v>3922</v>
      </c>
      <c r="E51" t="s">
        <v>4083</v>
      </c>
      <c r="F51" t="s">
        <v>4907</v>
      </c>
      <c r="G51" t="s">
        <v>4084</v>
      </c>
      <c r="H51" t="s">
        <v>533</v>
      </c>
      <c r="I51" t="s">
        <v>3908</v>
      </c>
      <c r="J51" t="s">
        <v>4085</v>
      </c>
      <c r="K51" t="s">
        <v>544</v>
      </c>
      <c r="L51" t="s">
        <v>541</v>
      </c>
      <c r="M51" t="s">
        <v>541</v>
      </c>
      <c r="N51" t="s">
        <v>541</v>
      </c>
      <c r="O51" t="s">
        <v>4908</v>
      </c>
    </row>
    <row r="52" spans="1:15" x14ac:dyDescent="0.3">
      <c r="A52" t="s">
        <v>4086</v>
      </c>
      <c r="B52" t="s">
        <v>4087</v>
      </c>
      <c r="C52" t="s">
        <v>3835</v>
      </c>
      <c r="D52" t="s">
        <v>3922</v>
      </c>
      <c r="E52" t="s">
        <v>4088</v>
      </c>
      <c r="F52" t="s">
        <v>4909</v>
      </c>
      <c r="G52" t="s">
        <v>4089</v>
      </c>
      <c r="H52" t="s">
        <v>561</v>
      </c>
      <c r="I52" t="s">
        <v>3908</v>
      </c>
      <c r="J52" t="s">
        <v>4090</v>
      </c>
      <c r="K52" t="s">
        <v>544</v>
      </c>
      <c r="L52" t="s">
        <v>541</v>
      </c>
      <c r="M52" t="s">
        <v>541</v>
      </c>
      <c r="N52" t="s">
        <v>541</v>
      </c>
      <c r="O52" t="s">
        <v>4910</v>
      </c>
    </row>
    <row r="53" spans="1:15" x14ac:dyDescent="0.3">
      <c r="A53" t="s">
        <v>4091</v>
      </c>
      <c r="B53" t="s">
        <v>4092</v>
      </c>
      <c r="C53" t="s">
        <v>3835</v>
      </c>
      <c r="D53" t="s">
        <v>3922</v>
      </c>
      <c r="E53" t="s">
        <v>4093</v>
      </c>
      <c r="F53" t="s">
        <v>4094</v>
      </c>
      <c r="G53" t="s">
        <v>4095</v>
      </c>
      <c r="H53" t="s">
        <v>533</v>
      </c>
      <c r="I53" t="s">
        <v>4096</v>
      </c>
      <c r="J53" t="s">
        <v>4097</v>
      </c>
      <c r="K53" t="s">
        <v>541</v>
      </c>
      <c r="L53" t="s">
        <v>541</v>
      </c>
      <c r="M53" t="s">
        <v>541</v>
      </c>
      <c r="N53" t="s">
        <v>541</v>
      </c>
      <c r="O53" t="s">
        <v>4911</v>
      </c>
    </row>
    <row r="54" spans="1:15" x14ac:dyDescent="0.3">
      <c r="A54" t="s">
        <v>4098</v>
      </c>
      <c r="B54" t="s">
        <v>4099</v>
      </c>
      <c r="C54" t="s">
        <v>3835</v>
      </c>
      <c r="D54" t="s">
        <v>3922</v>
      </c>
      <c r="E54" t="s">
        <v>4100</v>
      </c>
      <c r="F54" t="s">
        <v>4101</v>
      </c>
      <c r="G54" t="s">
        <v>4102</v>
      </c>
      <c r="H54" t="s">
        <v>533</v>
      </c>
      <c r="I54" t="s">
        <v>4103</v>
      </c>
      <c r="J54" t="s">
        <v>668</v>
      </c>
      <c r="K54" t="s">
        <v>541</v>
      </c>
      <c r="L54" t="s">
        <v>541</v>
      </c>
      <c r="M54" t="s">
        <v>541</v>
      </c>
      <c r="N54" t="s">
        <v>541</v>
      </c>
      <c r="O54" t="s">
        <v>4912</v>
      </c>
    </row>
    <row r="55" spans="1:15" x14ac:dyDescent="0.3">
      <c r="A55" t="s">
        <v>4104</v>
      </c>
      <c r="B55" t="s">
        <v>4105</v>
      </c>
      <c r="C55" t="s">
        <v>3835</v>
      </c>
      <c r="D55" t="s">
        <v>3922</v>
      </c>
      <c r="E55" t="s">
        <v>4106</v>
      </c>
      <c r="F55" t="s">
        <v>4107</v>
      </c>
      <c r="G55" t="s">
        <v>4108</v>
      </c>
      <c r="H55" t="s">
        <v>533</v>
      </c>
      <c r="I55" t="s">
        <v>4109</v>
      </c>
      <c r="J55" t="s">
        <v>4110</v>
      </c>
      <c r="K55" t="s">
        <v>541</v>
      </c>
      <c r="L55" t="s">
        <v>541</v>
      </c>
      <c r="M55" t="s">
        <v>541</v>
      </c>
      <c r="N55" t="s">
        <v>541</v>
      </c>
      <c r="O55" t="s">
        <v>4913</v>
      </c>
    </row>
    <row r="56" spans="1:15" x14ac:dyDescent="0.3">
      <c r="A56" t="s">
        <v>4111</v>
      </c>
      <c r="B56" t="s">
        <v>4112</v>
      </c>
      <c r="C56" t="s">
        <v>3835</v>
      </c>
      <c r="D56" t="s">
        <v>3922</v>
      </c>
      <c r="E56" t="s">
        <v>4113</v>
      </c>
      <c r="F56" t="s">
        <v>4114</v>
      </c>
      <c r="G56" t="s">
        <v>4115</v>
      </c>
      <c r="H56" t="s">
        <v>533</v>
      </c>
      <c r="I56" t="s">
        <v>4116</v>
      </c>
      <c r="J56" t="s">
        <v>4117</v>
      </c>
      <c r="K56" t="s">
        <v>541</v>
      </c>
      <c r="L56" t="s">
        <v>544</v>
      </c>
      <c r="M56" t="s">
        <v>544</v>
      </c>
      <c r="N56" t="s">
        <v>544</v>
      </c>
      <c r="O56" t="s">
        <v>4914</v>
      </c>
    </row>
    <row r="57" spans="1:15" x14ac:dyDescent="0.3">
      <c r="A57" t="s">
        <v>4118</v>
      </c>
      <c r="B57" t="s">
        <v>4119</v>
      </c>
      <c r="C57" t="s">
        <v>3835</v>
      </c>
      <c r="D57" t="s">
        <v>3922</v>
      </c>
      <c r="E57" t="s">
        <v>4120</v>
      </c>
      <c r="F57" t="s">
        <v>4121</v>
      </c>
      <c r="G57" t="s">
        <v>4122</v>
      </c>
      <c r="H57" t="s">
        <v>561</v>
      </c>
      <c r="I57" t="s">
        <v>4123</v>
      </c>
      <c r="J57" t="s">
        <v>4124</v>
      </c>
      <c r="K57" t="s">
        <v>544</v>
      </c>
      <c r="L57" t="s">
        <v>541</v>
      </c>
      <c r="M57" t="s">
        <v>544</v>
      </c>
      <c r="N57" t="s">
        <v>541</v>
      </c>
      <c r="O57" t="s">
        <v>4915</v>
      </c>
    </row>
    <row r="58" spans="1:15" x14ac:dyDescent="0.3">
      <c r="A58" t="s">
        <v>4125</v>
      </c>
      <c r="B58" t="s">
        <v>4916</v>
      </c>
      <c r="C58" t="s">
        <v>3835</v>
      </c>
      <c r="D58" t="s">
        <v>4917</v>
      </c>
      <c r="E58" t="s">
        <v>4918</v>
      </c>
      <c r="F58" t="s">
        <v>4919</v>
      </c>
      <c r="G58" t="s">
        <v>4920</v>
      </c>
      <c r="H58" t="s">
        <v>561</v>
      </c>
      <c r="I58" t="s">
        <v>807</v>
      </c>
      <c r="J58" t="s">
        <v>4921</v>
      </c>
      <c r="K58" t="s">
        <v>541</v>
      </c>
      <c r="L58" t="s">
        <v>541</v>
      </c>
      <c r="M58" t="s">
        <v>544</v>
      </c>
      <c r="N58" t="s">
        <v>541</v>
      </c>
      <c r="O58" t="s">
        <v>4922</v>
      </c>
    </row>
    <row r="59" spans="1:15" x14ac:dyDescent="0.3">
      <c r="A59" t="s">
        <v>4126</v>
      </c>
      <c r="B59" t="s">
        <v>4127</v>
      </c>
      <c r="C59" t="s">
        <v>3835</v>
      </c>
      <c r="D59" t="s">
        <v>3922</v>
      </c>
      <c r="E59" t="s">
        <v>4128</v>
      </c>
      <c r="F59" t="s">
        <v>4129</v>
      </c>
      <c r="G59" t="s">
        <v>4130</v>
      </c>
      <c r="H59" t="s">
        <v>561</v>
      </c>
      <c r="I59" t="s">
        <v>4131</v>
      </c>
      <c r="J59" t="s">
        <v>4132</v>
      </c>
      <c r="K59" t="s">
        <v>541</v>
      </c>
      <c r="L59" t="s">
        <v>541</v>
      </c>
      <c r="M59" t="s">
        <v>544</v>
      </c>
      <c r="N59" t="s">
        <v>541</v>
      </c>
      <c r="O59" t="s">
        <v>4923</v>
      </c>
    </row>
    <row r="60" spans="1:15" x14ac:dyDescent="0.3">
      <c r="A60" t="s">
        <v>4133</v>
      </c>
      <c r="B60" t="s">
        <v>4134</v>
      </c>
      <c r="C60" t="s">
        <v>3835</v>
      </c>
      <c r="D60" t="s">
        <v>3922</v>
      </c>
      <c r="E60" t="s">
        <v>4135</v>
      </c>
      <c r="F60" t="s">
        <v>4136</v>
      </c>
      <c r="G60" t="s">
        <v>4137</v>
      </c>
      <c r="H60" t="s">
        <v>561</v>
      </c>
      <c r="I60" t="s">
        <v>4123</v>
      </c>
      <c r="J60" t="s">
        <v>4138</v>
      </c>
      <c r="K60" t="s">
        <v>541</v>
      </c>
      <c r="L60" t="s">
        <v>541</v>
      </c>
      <c r="M60" t="s">
        <v>541</v>
      </c>
      <c r="N60" t="s">
        <v>541</v>
      </c>
      <c r="O60" t="s">
        <v>4924</v>
      </c>
    </row>
    <row r="61" spans="1:15" x14ac:dyDescent="0.3">
      <c r="A61" t="s">
        <v>4139</v>
      </c>
      <c r="B61" t="s">
        <v>4140</v>
      </c>
      <c r="C61" t="s">
        <v>3835</v>
      </c>
      <c r="D61" t="s">
        <v>3922</v>
      </c>
      <c r="E61" t="s">
        <v>4141</v>
      </c>
      <c r="F61" t="s">
        <v>4142</v>
      </c>
      <c r="G61" t="s">
        <v>4143</v>
      </c>
      <c r="H61" t="s">
        <v>533</v>
      </c>
      <c r="I61" t="s">
        <v>4144</v>
      </c>
      <c r="J61" t="s">
        <v>4145</v>
      </c>
      <c r="K61" t="s">
        <v>541</v>
      </c>
      <c r="L61" t="s">
        <v>541</v>
      </c>
      <c r="M61" t="s">
        <v>541</v>
      </c>
      <c r="N61" t="s">
        <v>541</v>
      </c>
      <c r="O61" t="s">
        <v>4925</v>
      </c>
    </row>
    <row r="62" spans="1:15" x14ac:dyDescent="0.3">
      <c r="A62" t="s">
        <v>4146</v>
      </c>
      <c r="B62" t="s">
        <v>4147</v>
      </c>
      <c r="C62" t="s">
        <v>3835</v>
      </c>
      <c r="D62" t="s">
        <v>3922</v>
      </c>
      <c r="E62" t="s">
        <v>4148</v>
      </c>
      <c r="F62" t="s">
        <v>4149</v>
      </c>
      <c r="G62" t="s">
        <v>4150</v>
      </c>
      <c r="H62" t="s">
        <v>561</v>
      </c>
      <c r="I62" t="s">
        <v>4144</v>
      </c>
      <c r="J62" t="s">
        <v>4151</v>
      </c>
      <c r="K62" t="s">
        <v>541</v>
      </c>
      <c r="L62" t="s">
        <v>541</v>
      </c>
      <c r="M62" t="s">
        <v>541</v>
      </c>
      <c r="N62" t="s">
        <v>541</v>
      </c>
      <c r="O62" t="s">
        <v>4926</v>
      </c>
    </row>
    <row r="63" spans="1:15" x14ac:dyDescent="0.3">
      <c r="A63" t="s">
        <v>4152</v>
      </c>
      <c r="B63" t="s">
        <v>4153</v>
      </c>
      <c r="C63" t="s">
        <v>3835</v>
      </c>
      <c r="D63" t="s">
        <v>3922</v>
      </c>
      <c r="E63" t="s">
        <v>4154</v>
      </c>
      <c r="F63" t="s">
        <v>4155</v>
      </c>
      <c r="G63" t="s">
        <v>4156</v>
      </c>
      <c r="H63" t="s">
        <v>533</v>
      </c>
      <c r="I63" t="s">
        <v>4144</v>
      </c>
      <c r="J63" t="s">
        <v>4157</v>
      </c>
      <c r="K63" t="s">
        <v>541</v>
      </c>
      <c r="L63" t="s">
        <v>541</v>
      </c>
      <c r="M63" t="s">
        <v>541</v>
      </c>
      <c r="N63" t="s">
        <v>541</v>
      </c>
      <c r="O63" t="s">
        <v>4927</v>
      </c>
    </row>
    <row r="64" spans="1:15" x14ac:dyDescent="0.3">
      <c r="A64" t="s">
        <v>4158</v>
      </c>
      <c r="B64" t="s">
        <v>4159</v>
      </c>
      <c r="C64" t="s">
        <v>3835</v>
      </c>
      <c r="D64" t="s">
        <v>3922</v>
      </c>
      <c r="E64" t="s">
        <v>4160</v>
      </c>
      <c r="F64" t="s">
        <v>4161</v>
      </c>
      <c r="G64" t="s">
        <v>4162</v>
      </c>
      <c r="H64" t="s">
        <v>561</v>
      </c>
      <c r="I64" t="s">
        <v>4144</v>
      </c>
      <c r="J64" t="s">
        <v>4163</v>
      </c>
      <c r="K64" t="s">
        <v>541</v>
      </c>
      <c r="L64" t="s">
        <v>541</v>
      </c>
      <c r="M64" t="s">
        <v>541</v>
      </c>
      <c r="N64" t="s">
        <v>541</v>
      </c>
      <c r="O64" t="s">
        <v>4928</v>
      </c>
    </row>
    <row r="65" spans="1:15" x14ac:dyDescent="0.3">
      <c r="A65" t="s">
        <v>4164</v>
      </c>
      <c r="B65" t="s">
        <v>4165</v>
      </c>
      <c r="C65" t="s">
        <v>3835</v>
      </c>
      <c r="D65" t="s">
        <v>3922</v>
      </c>
      <c r="E65" t="s">
        <v>4166</v>
      </c>
      <c r="F65" t="s">
        <v>4167</v>
      </c>
      <c r="G65" t="s">
        <v>4168</v>
      </c>
      <c r="H65" t="s">
        <v>561</v>
      </c>
      <c r="I65" t="s">
        <v>1628</v>
      </c>
      <c r="J65" t="s">
        <v>4169</v>
      </c>
      <c r="K65" t="s">
        <v>541</v>
      </c>
      <c r="L65" t="s">
        <v>541</v>
      </c>
      <c r="M65" t="s">
        <v>544</v>
      </c>
      <c r="N65" t="s">
        <v>544</v>
      </c>
      <c r="O65" t="s">
        <v>4929</v>
      </c>
    </row>
    <row r="66" spans="1:15" x14ac:dyDescent="0.3">
      <c r="A66" t="s">
        <v>4170</v>
      </c>
      <c r="B66" t="s">
        <v>4171</v>
      </c>
      <c r="C66" t="s">
        <v>3835</v>
      </c>
      <c r="D66" t="s">
        <v>3922</v>
      </c>
      <c r="E66" t="s">
        <v>4172</v>
      </c>
      <c r="F66" t="s">
        <v>4173</v>
      </c>
      <c r="G66" t="s">
        <v>4174</v>
      </c>
      <c r="H66" t="s">
        <v>561</v>
      </c>
      <c r="I66" t="s">
        <v>4175</v>
      </c>
      <c r="J66" t="s">
        <v>4176</v>
      </c>
      <c r="K66" t="s">
        <v>541</v>
      </c>
      <c r="L66" t="s">
        <v>541</v>
      </c>
      <c r="M66" t="s">
        <v>3914</v>
      </c>
      <c r="N66" t="s">
        <v>3914</v>
      </c>
      <c r="O66" t="s">
        <v>4930</v>
      </c>
    </row>
    <row r="67" spans="1:15" x14ac:dyDescent="0.3">
      <c r="A67" t="s">
        <v>4177</v>
      </c>
      <c r="B67" t="s">
        <v>4178</v>
      </c>
      <c r="C67" t="s">
        <v>3835</v>
      </c>
      <c r="D67" t="s">
        <v>4179</v>
      </c>
      <c r="E67" t="s">
        <v>4180</v>
      </c>
      <c r="F67" t="s">
        <v>4181</v>
      </c>
      <c r="G67" t="s">
        <v>4182</v>
      </c>
      <c r="H67" t="s">
        <v>561</v>
      </c>
      <c r="I67" t="s">
        <v>1754</v>
      </c>
      <c r="J67" t="s">
        <v>4183</v>
      </c>
      <c r="K67" t="s">
        <v>541</v>
      </c>
      <c r="L67" t="s">
        <v>3914</v>
      </c>
      <c r="M67" t="s">
        <v>3914</v>
      </c>
      <c r="N67" t="s">
        <v>3914</v>
      </c>
      <c r="O67" t="s">
        <v>4931</v>
      </c>
    </row>
    <row r="68" spans="1:15" x14ac:dyDescent="0.3">
      <c r="A68" t="s">
        <v>4184</v>
      </c>
      <c r="B68" t="s">
        <v>4185</v>
      </c>
      <c r="C68" t="s">
        <v>3835</v>
      </c>
      <c r="D68" t="s">
        <v>3922</v>
      </c>
      <c r="E68" t="s">
        <v>4186</v>
      </c>
      <c r="F68" t="s">
        <v>4932</v>
      </c>
      <c r="G68" t="s">
        <v>4187</v>
      </c>
      <c r="H68" t="s">
        <v>561</v>
      </c>
      <c r="I68" t="s">
        <v>3908</v>
      </c>
      <c r="J68" t="s">
        <v>4188</v>
      </c>
      <c r="K68" t="s">
        <v>541</v>
      </c>
      <c r="L68" t="s">
        <v>541</v>
      </c>
      <c r="M68" t="s">
        <v>541</v>
      </c>
      <c r="N68" t="s">
        <v>541</v>
      </c>
      <c r="O68" t="s">
        <v>4933</v>
      </c>
    </row>
    <row r="69" spans="1:15" x14ac:dyDescent="0.3">
      <c r="A69" t="s">
        <v>4189</v>
      </c>
      <c r="B69" t="s">
        <v>4190</v>
      </c>
      <c r="C69" t="s">
        <v>3835</v>
      </c>
      <c r="D69" t="s">
        <v>3922</v>
      </c>
      <c r="E69" t="s">
        <v>4191</v>
      </c>
      <c r="F69" t="s">
        <v>4934</v>
      </c>
      <c r="G69" t="s">
        <v>4935</v>
      </c>
      <c r="H69" t="s">
        <v>561</v>
      </c>
      <c r="I69" t="s">
        <v>3908</v>
      </c>
      <c r="J69" t="s">
        <v>4192</v>
      </c>
      <c r="K69" t="s">
        <v>544</v>
      </c>
      <c r="L69" t="s">
        <v>541</v>
      </c>
      <c r="M69" t="s">
        <v>541</v>
      </c>
      <c r="N69" t="s">
        <v>541</v>
      </c>
      <c r="O69" t="s">
        <v>4936</v>
      </c>
    </row>
    <row r="70" spans="1:15" x14ac:dyDescent="0.3">
      <c r="A70" t="s">
        <v>4193</v>
      </c>
      <c r="B70" t="s">
        <v>4194</v>
      </c>
      <c r="C70" t="s">
        <v>3835</v>
      </c>
      <c r="D70" t="s">
        <v>3922</v>
      </c>
      <c r="E70" t="s">
        <v>4195</v>
      </c>
      <c r="F70" t="s">
        <v>4937</v>
      </c>
      <c r="G70" t="s">
        <v>4196</v>
      </c>
      <c r="H70" t="s">
        <v>561</v>
      </c>
      <c r="I70" t="s">
        <v>4197</v>
      </c>
      <c r="J70" t="s">
        <v>4198</v>
      </c>
      <c r="K70" t="s">
        <v>541</v>
      </c>
      <c r="L70" t="s">
        <v>541</v>
      </c>
      <c r="M70" t="s">
        <v>541</v>
      </c>
      <c r="N70" t="s">
        <v>541</v>
      </c>
      <c r="O70" t="s">
        <v>4938</v>
      </c>
    </row>
    <row r="71" spans="1:15" x14ac:dyDescent="0.3">
      <c r="A71" t="s">
        <v>4199</v>
      </c>
      <c r="B71" t="s">
        <v>4200</v>
      </c>
      <c r="C71" t="s">
        <v>3835</v>
      </c>
      <c r="D71" t="s">
        <v>3922</v>
      </c>
      <c r="E71" t="s">
        <v>4201</v>
      </c>
      <c r="F71" t="s">
        <v>4939</v>
      </c>
      <c r="G71" t="s">
        <v>4202</v>
      </c>
      <c r="H71" t="s">
        <v>561</v>
      </c>
      <c r="I71" t="s">
        <v>4203</v>
      </c>
      <c r="J71" t="s">
        <v>4204</v>
      </c>
      <c r="K71" t="s">
        <v>3914</v>
      </c>
      <c r="L71" t="s">
        <v>3914</v>
      </c>
      <c r="M71" t="s">
        <v>541</v>
      </c>
      <c r="N71" t="s">
        <v>544</v>
      </c>
      <c r="O71" t="s">
        <v>4940</v>
      </c>
    </row>
    <row r="72" spans="1:15" x14ac:dyDescent="0.3">
      <c r="A72" t="s">
        <v>4205</v>
      </c>
      <c r="B72" t="s">
        <v>4206</v>
      </c>
      <c r="C72" t="s">
        <v>3835</v>
      </c>
      <c r="D72" t="s">
        <v>3922</v>
      </c>
      <c r="E72" t="s">
        <v>4207</v>
      </c>
      <c r="F72" t="s">
        <v>4208</v>
      </c>
      <c r="G72" t="s">
        <v>4209</v>
      </c>
      <c r="H72" t="s">
        <v>561</v>
      </c>
      <c r="I72" t="s">
        <v>4210</v>
      </c>
      <c r="J72" t="s">
        <v>4211</v>
      </c>
      <c r="K72" t="s">
        <v>541</v>
      </c>
      <c r="L72" t="s">
        <v>541</v>
      </c>
      <c r="M72" t="s">
        <v>541</v>
      </c>
      <c r="N72" t="s">
        <v>541</v>
      </c>
      <c r="O72" t="s">
        <v>4941</v>
      </c>
    </row>
    <row r="73" spans="1:15" x14ac:dyDescent="0.3">
      <c r="A73" t="s">
        <v>4212</v>
      </c>
      <c r="B73" t="s">
        <v>4213</v>
      </c>
      <c r="C73" t="s">
        <v>3835</v>
      </c>
      <c r="D73" t="s">
        <v>3922</v>
      </c>
      <c r="E73" t="s">
        <v>4214</v>
      </c>
      <c r="F73" t="s">
        <v>4215</v>
      </c>
      <c r="G73" t="s">
        <v>4216</v>
      </c>
      <c r="H73" t="s">
        <v>533</v>
      </c>
      <c r="I73" t="s">
        <v>4217</v>
      </c>
      <c r="J73" t="s">
        <v>4218</v>
      </c>
      <c r="K73" t="s">
        <v>541</v>
      </c>
      <c r="L73" t="s">
        <v>3914</v>
      </c>
      <c r="M73" t="s">
        <v>541</v>
      </c>
      <c r="N73" t="s">
        <v>3914</v>
      </c>
      <c r="O73" t="s">
        <v>4942</v>
      </c>
    </row>
    <row r="74" spans="1:15" x14ac:dyDescent="0.3">
      <c r="A74" t="s">
        <v>4219</v>
      </c>
      <c r="B74" t="s">
        <v>4220</v>
      </c>
      <c r="C74" t="s">
        <v>3835</v>
      </c>
      <c r="D74" t="s">
        <v>3922</v>
      </c>
      <c r="E74" t="s">
        <v>4221</v>
      </c>
      <c r="F74" t="s">
        <v>4222</v>
      </c>
      <c r="G74" t="s">
        <v>4223</v>
      </c>
      <c r="H74" t="s">
        <v>561</v>
      </c>
      <c r="I74" t="s">
        <v>4224</v>
      </c>
      <c r="J74" t="s">
        <v>4225</v>
      </c>
      <c r="K74" t="s">
        <v>541</v>
      </c>
      <c r="L74" t="s">
        <v>541</v>
      </c>
      <c r="M74" t="s">
        <v>541</v>
      </c>
      <c r="N74" t="s">
        <v>541</v>
      </c>
      <c r="O74" t="s">
        <v>4943</v>
      </c>
    </row>
    <row r="75" spans="1:15" x14ac:dyDescent="0.3">
      <c r="A75" t="s">
        <v>4226</v>
      </c>
      <c r="B75" t="s">
        <v>4227</v>
      </c>
      <c r="C75" t="s">
        <v>3835</v>
      </c>
      <c r="D75" t="s">
        <v>3922</v>
      </c>
      <c r="E75" t="s">
        <v>4228</v>
      </c>
      <c r="F75" t="s">
        <v>4229</v>
      </c>
      <c r="G75" t="s">
        <v>4230</v>
      </c>
      <c r="H75" t="s">
        <v>561</v>
      </c>
      <c r="I75" t="s">
        <v>4231</v>
      </c>
      <c r="J75" t="s">
        <v>4232</v>
      </c>
      <c r="K75" t="s">
        <v>541</v>
      </c>
      <c r="L75" t="s">
        <v>541</v>
      </c>
      <c r="M75" t="s">
        <v>541</v>
      </c>
      <c r="N75" t="s">
        <v>541</v>
      </c>
      <c r="O75" t="s">
        <v>4944</v>
      </c>
    </row>
    <row r="76" spans="1:15" x14ac:dyDescent="0.3">
      <c r="A76" t="s">
        <v>4233</v>
      </c>
      <c r="B76" t="s">
        <v>4234</v>
      </c>
      <c r="C76" t="s">
        <v>3835</v>
      </c>
      <c r="D76" t="s">
        <v>3922</v>
      </c>
      <c r="E76" t="s">
        <v>4235</v>
      </c>
      <c r="F76" t="s">
        <v>4236</v>
      </c>
      <c r="G76" t="s">
        <v>4237</v>
      </c>
      <c r="H76" t="s">
        <v>561</v>
      </c>
      <c r="I76" t="s">
        <v>4238</v>
      </c>
      <c r="J76" t="s">
        <v>4239</v>
      </c>
      <c r="K76" t="s">
        <v>541</v>
      </c>
      <c r="L76" t="s">
        <v>3914</v>
      </c>
      <c r="M76" t="s">
        <v>541</v>
      </c>
      <c r="N76" t="s">
        <v>3914</v>
      </c>
      <c r="O76" t="s">
        <v>4945</v>
      </c>
    </row>
    <row r="77" spans="1:15" x14ac:dyDescent="0.3">
      <c r="A77" t="s">
        <v>4240</v>
      </c>
      <c r="B77" t="s">
        <v>4241</v>
      </c>
      <c r="C77" t="s">
        <v>3835</v>
      </c>
      <c r="D77" t="s">
        <v>3922</v>
      </c>
      <c r="E77" t="s">
        <v>4242</v>
      </c>
      <c r="F77" t="s">
        <v>4946</v>
      </c>
      <c r="G77" t="s">
        <v>4243</v>
      </c>
      <c r="H77" t="s">
        <v>561</v>
      </c>
      <c r="I77" t="s">
        <v>2575</v>
      </c>
      <c r="J77" t="s">
        <v>4244</v>
      </c>
      <c r="K77" t="s">
        <v>541</v>
      </c>
      <c r="L77" t="s">
        <v>541</v>
      </c>
      <c r="M77" t="s">
        <v>541</v>
      </c>
      <c r="N77" t="s">
        <v>541</v>
      </c>
      <c r="O77" t="s">
        <v>4947</v>
      </c>
    </row>
    <row r="78" spans="1:15" x14ac:dyDescent="0.3">
      <c r="A78" t="s">
        <v>4245</v>
      </c>
      <c r="B78" t="s">
        <v>4246</v>
      </c>
      <c r="C78" t="s">
        <v>3835</v>
      </c>
      <c r="D78" t="s">
        <v>3922</v>
      </c>
      <c r="E78" t="s">
        <v>4247</v>
      </c>
      <c r="F78" t="s">
        <v>4248</v>
      </c>
      <c r="G78" t="s">
        <v>4249</v>
      </c>
      <c r="H78" t="s">
        <v>561</v>
      </c>
      <c r="I78" t="s">
        <v>4002</v>
      </c>
      <c r="J78" t="s">
        <v>4250</v>
      </c>
      <c r="K78" t="s">
        <v>541</v>
      </c>
      <c r="L78" t="s">
        <v>541</v>
      </c>
      <c r="M78" t="s">
        <v>541</v>
      </c>
      <c r="N78" t="s">
        <v>541</v>
      </c>
      <c r="O78" t="s">
        <v>4948</v>
      </c>
    </row>
    <row r="79" spans="1:15" x14ac:dyDescent="0.3">
      <c r="A79" t="s">
        <v>4251</v>
      </c>
      <c r="B79" t="s">
        <v>4252</v>
      </c>
      <c r="C79" t="s">
        <v>3835</v>
      </c>
      <c r="D79" t="s">
        <v>3922</v>
      </c>
      <c r="E79" t="s">
        <v>4253</v>
      </c>
      <c r="F79" t="s">
        <v>4254</v>
      </c>
      <c r="G79" t="s">
        <v>4255</v>
      </c>
      <c r="H79" t="s">
        <v>561</v>
      </c>
      <c r="I79" t="s">
        <v>4002</v>
      </c>
      <c r="J79" t="s">
        <v>4250</v>
      </c>
      <c r="K79" t="s">
        <v>541</v>
      </c>
      <c r="L79" t="s">
        <v>541</v>
      </c>
      <c r="M79" t="s">
        <v>541</v>
      </c>
      <c r="N79" t="s">
        <v>541</v>
      </c>
      <c r="O79" t="s">
        <v>4949</v>
      </c>
    </row>
    <row r="80" spans="1:15" x14ac:dyDescent="0.3">
      <c r="A80" t="s">
        <v>4256</v>
      </c>
      <c r="B80" t="s">
        <v>4257</v>
      </c>
      <c r="C80" t="s">
        <v>3835</v>
      </c>
      <c r="D80" t="s">
        <v>3922</v>
      </c>
      <c r="E80" t="s">
        <v>4258</v>
      </c>
      <c r="F80" t="s">
        <v>4259</v>
      </c>
      <c r="G80" t="s">
        <v>4260</v>
      </c>
      <c r="H80" t="s">
        <v>561</v>
      </c>
      <c r="I80" t="s">
        <v>4002</v>
      </c>
      <c r="J80" t="s">
        <v>4250</v>
      </c>
      <c r="K80" t="s">
        <v>541</v>
      </c>
      <c r="L80" t="s">
        <v>541</v>
      </c>
      <c r="M80" t="s">
        <v>541</v>
      </c>
      <c r="N80" t="s">
        <v>541</v>
      </c>
      <c r="O80" t="s">
        <v>4950</v>
      </c>
    </row>
    <row r="81" spans="1:15" x14ac:dyDescent="0.3">
      <c r="A81" t="s">
        <v>4261</v>
      </c>
      <c r="B81" t="s">
        <v>4262</v>
      </c>
      <c r="C81" t="s">
        <v>3835</v>
      </c>
      <c r="D81" t="s">
        <v>3922</v>
      </c>
      <c r="E81" t="s">
        <v>4263</v>
      </c>
      <c r="F81" t="s">
        <v>4264</v>
      </c>
      <c r="G81" t="s">
        <v>4265</v>
      </c>
      <c r="H81" t="s">
        <v>533</v>
      </c>
      <c r="I81" t="s">
        <v>2985</v>
      </c>
      <c r="J81" t="s">
        <v>694</v>
      </c>
      <c r="K81" t="s">
        <v>541</v>
      </c>
      <c r="L81" t="s">
        <v>541</v>
      </c>
      <c r="M81" t="s">
        <v>544</v>
      </c>
      <c r="N81" t="s">
        <v>544</v>
      </c>
      <c r="O81" t="s">
        <v>4951</v>
      </c>
    </row>
    <row r="82" spans="1:15" x14ac:dyDescent="0.3">
      <c r="A82" t="s">
        <v>4266</v>
      </c>
      <c r="B82" t="s">
        <v>4267</v>
      </c>
      <c r="C82" t="s">
        <v>3835</v>
      </c>
      <c r="D82" t="s">
        <v>3922</v>
      </c>
      <c r="E82" t="s">
        <v>4268</v>
      </c>
      <c r="F82" t="s">
        <v>4952</v>
      </c>
      <c r="G82" t="s">
        <v>4269</v>
      </c>
      <c r="H82" t="s">
        <v>561</v>
      </c>
      <c r="I82" t="s">
        <v>2575</v>
      </c>
      <c r="J82" t="s">
        <v>4270</v>
      </c>
      <c r="K82" t="s">
        <v>541</v>
      </c>
      <c r="L82" t="s">
        <v>541</v>
      </c>
      <c r="M82" t="s">
        <v>544</v>
      </c>
      <c r="N82" t="s">
        <v>544</v>
      </c>
      <c r="O82" t="s">
        <v>4953</v>
      </c>
    </row>
    <row r="83" spans="1:15" x14ac:dyDescent="0.3">
      <c r="A83" t="s">
        <v>4271</v>
      </c>
      <c r="B83" t="s">
        <v>4272</v>
      </c>
      <c r="C83" t="s">
        <v>3835</v>
      </c>
      <c r="D83" t="s">
        <v>3922</v>
      </c>
      <c r="E83" t="s">
        <v>4273</v>
      </c>
      <c r="F83" t="s">
        <v>4274</v>
      </c>
      <c r="G83" t="s">
        <v>4275</v>
      </c>
      <c r="H83" t="s">
        <v>533</v>
      </c>
      <c r="I83" t="s">
        <v>4276</v>
      </c>
      <c r="J83" t="s">
        <v>694</v>
      </c>
      <c r="K83" t="s">
        <v>541</v>
      </c>
      <c r="L83" t="s">
        <v>541</v>
      </c>
      <c r="M83" t="s">
        <v>544</v>
      </c>
      <c r="N83" t="s">
        <v>544</v>
      </c>
      <c r="O83" t="s">
        <v>4954</v>
      </c>
    </row>
    <row r="84" spans="1:15" x14ac:dyDescent="0.3">
      <c r="A84" t="s">
        <v>4277</v>
      </c>
      <c r="B84" t="s">
        <v>4278</v>
      </c>
      <c r="C84" t="s">
        <v>3835</v>
      </c>
      <c r="D84" t="s">
        <v>3922</v>
      </c>
      <c r="E84" t="s">
        <v>4279</v>
      </c>
      <c r="F84" t="s">
        <v>4280</v>
      </c>
      <c r="G84" t="s">
        <v>4281</v>
      </c>
      <c r="H84" t="s">
        <v>561</v>
      </c>
      <c r="I84" t="s">
        <v>4282</v>
      </c>
      <c r="J84" t="s">
        <v>4283</v>
      </c>
      <c r="K84" t="s">
        <v>541</v>
      </c>
      <c r="L84" t="s">
        <v>541</v>
      </c>
      <c r="M84" t="s">
        <v>544</v>
      </c>
      <c r="N84" t="s">
        <v>544</v>
      </c>
      <c r="O84" t="s">
        <v>4955</v>
      </c>
    </row>
    <row r="85" spans="1:15" x14ac:dyDescent="0.3">
      <c r="A85" t="s">
        <v>4284</v>
      </c>
      <c r="B85" t="s">
        <v>4285</v>
      </c>
      <c r="C85" t="s">
        <v>3835</v>
      </c>
      <c r="D85" t="s">
        <v>3922</v>
      </c>
      <c r="E85" t="s">
        <v>4286</v>
      </c>
      <c r="F85" t="s">
        <v>4287</v>
      </c>
      <c r="G85" t="s">
        <v>4288</v>
      </c>
      <c r="H85" t="s">
        <v>561</v>
      </c>
      <c r="I85" t="s">
        <v>4282</v>
      </c>
      <c r="J85" t="s">
        <v>4289</v>
      </c>
      <c r="K85" t="s">
        <v>541</v>
      </c>
      <c r="L85" t="s">
        <v>541</v>
      </c>
      <c r="M85" t="s">
        <v>544</v>
      </c>
      <c r="N85" t="s">
        <v>541</v>
      </c>
      <c r="O85" t="s">
        <v>4956</v>
      </c>
    </row>
    <row r="86" spans="1:15" x14ac:dyDescent="0.3">
      <c r="A86" t="s">
        <v>4290</v>
      </c>
      <c r="B86" t="s">
        <v>4291</v>
      </c>
      <c r="C86" t="s">
        <v>3835</v>
      </c>
      <c r="D86" t="s">
        <v>3922</v>
      </c>
      <c r="E86" t="s">
        <v>4292</v>
      </c>
      <c r="F86" t="s">
        <v>4293</v>
      </c>
      <c r="G86" t="s">
        <v>4294</v>
      </c>
      <c r="H86" t="s">
        <v>561</v>
      </c>
      <c r="I86" t="s">
        <v>2575</v>
      </c>
      <c r="J86" t="s">
        <v>4295</v>
      </c>
      <c r="K86" t="s">
        <v>541</v>
      </c>
      <c r="L86" t="s">
        <v>541</v>
      </c>
      <c r="M86" t="s">
        <v>544</v>
      </c>
      <c r="N86" t="s">
        <v>544</v>
      </c>
      <c r="O86" t="s">
        <v>4957</v>
      </c>
    </row>
    <row r="87" spans="1:15" x14ac:dyDescent="0.3">
      <c r="A87" t="s">
        <v>4296</v>
      </c>
      <c r="B87" t="s">
        <v>4297</v>
      </c>
      <c r="C87" t="s">
        <v>3835</v>
      </c>
      <c r="D87" t="s">
        <v>3922</v>
      </c>
      <c r="E87" t="s">
        <v>4298</v>
      </c>
      <c r="F87" t="s">
        <v>4299</v>
      </c>
      <c r="G87" t="s">
        <v>4300</v>
      </c>
      <c r="H87" t="s">
        <v>561</v>
      </c>
      <c r="I87" t="s">
        <v>4301</v>
      </c>
      <c r="J87" t="s">
        <v>4302</v>
      </c>
      <c r="K87" t="s">
        <v>541</v>
      </c>
      <c r="L87" t="s">
        <v>541</v>
      </c>
      <c r="M87" t="s">
        <v>541</v>
      </c>
      <c r="N87" t="s">
        <v>541</v>
      </c>
      <c r="O87" t="s">
        <v>4958</v>
      </c>
    </row>
    <row r="88" spans="1:15" x14ac:dyDescent="0.3">
      <c r="A88" t="s">
        <v>4303</v>
      </c>
      <c r="B88" t="s">
        <v>4304</v>
      </c>
      <c r="C88" t="s">
        <v>3835</v>
      </c>
      <c r="D88" t="s">
        <v>3922</v>
      </c>
      <c r="E88" t="s">
        <v>4305</v>
      </c>
      <c r="F88" t="s">
        <v>4959</v>
      </c>
      <c r="G88" t="s">
        <v>4306</v>
      </c>
      <c r="H88" t="s">
        <v>533</v>
      </c>
      <c r="I88" t="s">
        <v>4307</v>
      </c>
      <c r="J88" t="s">
        <v>4308</v>
      </c>
      <c r="K88" t="s">
        <v>541</v>
      </c>
      <c r="L88" t="s">
        <v>544</v>
      </c>
      <c r="M88" t="s">
        <v>544</v>
      </c>
      <c r="N88" t="s">
        <v>544</v>
      </c>
      <c r="O88" t="s">
        <v>4960</v>
      </c>
    </row>
    <row r="89" spans="1:15" x14ac:dyDescent="0.3">
      <c r="A89" t="s">
        <v>4309</v>
      </c>
      <c r="B89" t="s">
        <v>4310</v>
      </c>
      <c r="C89" t="s">
        <v>3835</v>
      </c>
      <c r="D89" t="s">
        <v>3922</v>
      </c>
      <c r="E89" t="s">
        <v>4311</v>
      </c>
      <c r="F89" t="s">
        <v>4312</v>
      </c>
      <c r="G89" t="s">
        <v>4313</v>
      </c>
      <c r="H89" t="s">
        <v>533</v>
      </c>
      <c r="I89" t="s">
        <v>4307</v>
      </c>
      <c r="J89" t="s">
        <v>4308</v>
      </c>
      <c r="K89" t="s">
        <v>541</v>
      </c>
      <c r="L89" t="s">
        <v>544</v>
      </c>
      <c r="M89" t="s">
        <v>544</v>
      </c>
      <c r="N89" t="s">
        <v>544</v>
      </c>
      <c r="O89" t="s">
        <v>4961</v>
      </c>
    </row>
    <row r="90" spans="1:15" x14ac:dyDescent="0.3">
      <c r="A90" t="s">
        <v>4314</v>
      </c>
      <c r="B90" t="s">
        <v>4315</v>
      </c>
      <c r="C90" t="s">
        <v>3835</v>
      </c>
      <c r="D90" t="s">
        <v>3922</v>
      </c>
      <c r="E90" t="s">
        <v>4316</v>
      </c>
      <c r="F90" t="s">
        <v>4317</v>
      </c>
      <c r="G90" t="s">
        <v>4318</v>
      </c>
      <c r="H90" t="s">
        <v>561</v>
      </c>
      <c r="I90" t="s">
        <v>3845</v>
      </c>
      <c r="J90" t="s">
        <v>4319</v>
      </c>
      <c r="K90" t="s">
        <v>544</v>
      </c>
      <c r="L90" t="s">
        <v>541</v>
      </c>
      <c r="M90" t="s">
        <v>541</v>
      </c>
      <c r="N90" t="s">
        <v>541</v>
      </c>
      <c r="O90" t="s">
        <v>4962</v>
      </c>
    </row>
    <row r="91" spans="1:15" x14ac:dyDescent="0.3">
      <c r="A91" t="s">
        <v>4320</v>
      </c>
      <c r="B91" t="s">
        <v>4321</v>
      </c>
      <c r="C91" t="s">
        <v>3835</v>
      </c>
      <c r="D91" t="s">
        <v>3922</v>
      </c>
      <c r="E91" t="s">
        <v>4322</v>
      </c>
      <c r="F91" t="s">
        <v>4323</v>
      </c>
      <c r="G91" t="s">
        <v>4324</v>
      </c>
      <c r="H91" t="s">
        <v>533</v>
      </c>
      <c r="I91" t="s">
        <v>4325</v>
      </c>
      <c r="J91" t="s">
        <v>4326</v>
      </c>
      <c r="K91" t="s">
        <v>541</v>
      </c>
      <c r="L91" t="s">
        <v>544</v>
      </c>
      <c r="M91" t="s">
        <v>541</v>
      </c>
      <c r="N91" t="s">
        <v>544</v>
      </c>
      <c r="O91" t="s">
        <v>4963</v>
      </c>
    </row>
    <row r="92" spans="1:15" x14ac:dyDescent="0.3">
      <c r="A92" t="s">
        <v>4327</v>
      </c>
      <c r="B92" t="s">
        <v>4328</v>
      </c>
      <c r="C92" t="s">
        <v>3835</v>
      </c>
      <c r="D92" t="s">
        <v>3922</v>
      </c>
      <c r="E92" t="s">
        <v>4329</v>
      </c>
      <c r="F92" t="s">
        <v>4330</v>
      </c>
      <c r="G92" t="s">
        <v>4331</v>
      </c>
      <c r="H92" t="s">
        <v>533</v>
      </c>
      <c r="I92" t="s">
        <v>4325</v>
      </c>
      <c r="J92" t="s">
        <v>4332</v>
      </c>
      <c r="K92" t="s">
        <v>541</v>
      </c>
      <c r="L92" t="s">
        <v>544</v>
      </c>
      <c r="M92" t="s">
        <v>541</v>
      </c>
      <c r="N92" t="s">
        <v>544</v>
      </c>
      <c r="O92" t="s">
        <v>4964</v>
      </c>
    </row>
    <row r="93" spans="1:15" x14ac:dyDescent="0.3">
      <c r="A93" t="s">
        <v>4333</v>
      </c>
      <c r="B93" t="s">
        <v>4334</v>
      </c>
      <c r="C93" t="s">
        <v>3835</v>
      </c>
      <c r="D93" t="s">
        <v>4335</v>
      </c>
      <c r="E93" t="s">
        <v>4336</v>
      </c>
      <c r="F93" t="s">
        <v>4337</v>
      </c>
      <c r="G93" t="s">
        <v>4338</v>
      </c>
      <c r="H93" t="s">
        <v>561</v>
      </c>
      <c r="I93" t="s">
        <v>4325</v>
      </c>
      <c r="J93" t="s">
        <v>4339</v>
      </c>
      <c r="K93" t="s">
        <v>541</v>
      </c>
      <c r="L93" t="s">
        <v>541</v>
      </c>
      <c r="M93" t="s">
        <v>541</v>
      </c>
      <c r="N93" t="s">
        <v>541</v>
      </c>
      <c r="O93" t="s">
        <v>4340</v>
      </c>
    </row>
    <row r="94" spans="1:15" x14ac:dyDescent="0.3">
      <c r="A94" t="s">
        <v>4341</v>
      </c>
      <c r="B94" t="s">
        <v>4342</v>
      </c>
      <c r="C94" t="s">
        <v>3835</v>
      </c>
      <c r="D94" t="s">
        <v>4343</v>
      </c>
      <c r="E94" t="s">
        <v>4344</v>
      </c>
      <c r="F94" t="s">
        <v>4345</v>
      </c>
      <c r="G94" t="s">
        <v>4346</v>
      </c>
      <c r="H94" t="s">
        <v>561</v>
      </c>
      <c r="I94" t="s">
        <v>4347</v>
      </c>
      <c r="J94" t="s">
        <v>4348</v>
      </c>
      <c r="K94" t="s">
        <v>541</v>
      </c>
      <c r="L94" t="s">
        <v>541</v>
      </c>
      <c r="M94" t="s">
        <v>541</v>
      </c>
      <c r="N94" t="s">
        <v>541</v>
      </c>
      <c r="O94" t="s">
        <v>4349</v>
      </c>
    </row>
    <row r="95" spans="1:15" x14ac:dyDescent="0.3">
      <c r="A95" t="s">
        <v>4350</v>
      </c>
      <c r="B95" t="s">
        <v>4351</v>
      </c>
      <c r="C95" t="s">
        <v>3835</v>
      </c>
      <c r="D95" t="s">
        <v>4352</v>
      </c>
      <c r="E95" t="s">
        <v>4353</v>
      </c>
      <c r="F95" t="s">
        <v>4354</v>
      </c>
      <c r="G95" t="s">
        <v>4355</v>
      </c>
      <c r="H95" t="s">
        <v>561</v>
      </c>
      <c r="I95" t="s">
        <v>4347</v>
      </c>
      <c r="J95" t="s">
        <v>4348</v>
      </c>
      <c r="K95" t="s">
        <v>541</v>
      </c>
      <c r="L95" t="s">
        <v>541</v>
      </c>
      <c r="M95" t="s">
        <v>541</v>
      </c>
      <c r="N95" t="s">
        <v>541</v>
      </c>
      <c r="O95" t="s">
        <v>4356</v>
      </c>
    </row>
    <row r="96" spans="1:15" x14ac:dyDescent="0.3">
      <c r="A96" t="s">
        <v>4357</v>
      </c>
      <c r="B96" t="s">
        <v>4358</v>
      </c>
      <c r="C96" t="s">
        <v>3835</v>
      </c>
      <c r="D96" t="s">
        <v>4359</v>
      </c>
      <c r="E96" t="s">
        <v>4360</v>
      </c>
      <c r="F96" t="s">
        <v>4361</v>
      </c>
      <c r="G96" t="s">
        <v>4362</v>
      </c>
      <c r="H96" t="s">
        <v>533</v>
      </c>
      <c r="I96" t="s">
        <v>4363</v>
      </c>
      <c r="J96" t="s">
        <v>4364</v>
      </c>
      <c r="K96" t="s">
        <v>541</v>
      </c>
      <c r="L96" t="s">
        <v>541</v>
      </c>
      <c r="M96" t="s">
        <v>541</v>
      </c>
      <c r="N96" t="s">
        <v>541</v>
      </c>
      <c r="O96" t="s">
        <v>4365</v>
      </c>
    </row>
    <row r="97" spans="1:15" x14ac:dyDescent="0.3">
      <c r="A97" t="s">
        <v>4366</v>
      </c>
      <c r="B97" t="s">
        <v>4367</v>
      </c>
      <c r="C97" t="s">
        <v>3835</v>
      </c>
      <c r="D97" t="s">
        <v>4359</v>
      </c>
      <c r="E97" t="s">
        <v>4368</v>
      </c>
      <c r="F97" t="s">
        <v>4369</v>
      </c>
      <c r="G97" t="s">
        <v>4370</v>
      </c>
      <c r="H97" t="s">
        <v>533</v>
      </c>
      <c r="I97" t="s">
        <v>4363</v>
      </c>
      <c r="J97" t="s">
        <v>4371</v>
      </c>
      <c r="K97" t="s">
        <v>541</v>
      </c>
      <c r="L97" t="s">
        <v>541</v>
      </c>
      <c r="M97" t="s">
        <v>541</v>
      </c>
      <c r="N97" t="s">
        <v>541</v>
      </c>
      <c r="O97" t="s">
        <v>4372</v>
      </c>
    </row>
    <row r="98" spans="1:15" x14ac:dyDescent="0.3">
      <c r="A98" t="s">
        <v>4373</v>
      </c>
      <c r="B98" t="s">
        <v>4374</v>
      </c>
      <c r="C98" t="s">
        <v>3835</v>
      </c>
      <c r="D98" t="s">
        <v>4359</v>
      </c>
      <c r="E98" t="s">
        <v>4375</v>
      </c>
      <c r="F98" t="s">
        <v>4376</v>
      </c>
      <c r="G98" t="s">
        <v>4377</v>
      </c>
      <c r="H98" t="s">
        <v>533</v>
      </c>
      <c r="I98" t="s">
        <v>4378</v>
      </c>
      <c r="J98" t="s">
        <v>4379</v>
      </c>
      <c r="K98" t="s">
        <v>541</v>
      </c>
      <c r="L98" t="s">
        <v>541</v>
      </c>
      <c r="M98" t="s">
        <v>544</v>
      </c>
      <c r="N98" t="s">
        <v>541</v>
      </c>
      <c r="O98" t="s">
        <v>4380</v>
      </c>
    </row>
    <row r="99" spans="1:15" x14ac:dyDescent="0.3">
      <c r="A99" t="s">
        <v>4381</v>
      </c>
      <c r="B99" t="s">
        <v>4382</v>
      </c>
      <c r="C99" t="s">
        <v>3835</v>
      </c>
      <c r="D99" t="s">
        <v>4383</v>
      </c>
      <c r="E99" t="s">
        <v>4384</v>
      </c>
      <c r="F99" t="s">
        <v>4385</v>
      </c>
      <c r="G99" t="s">
        <v>4386</v>
      </c>
      <c r="H99" t="s">
        <v>561</v>
      </c>
      <c r="I99" t="s">
        <v>4282</v>
      </c>
      <c r="J99" t="s">
        <v>4289</v>
      </c>
      <c r="K99" t="s">
        <v>541</v>
      </c>
      <c r="L99" t="s">
        <v>541</v>
      </c>
      <c r="M99" t="s">
        <v>544</v>
      </c>
      <c r="N99" t="s">
        <v>541</v>
      </c>
      <c r="O99" t="s">
        <v>4387</v>
      </c>
    </row>
    <row r="100" spans="1:15" x14ac:dyDescent="0.3">
      <c r="A100" t="s">
        <v>4388</v>
      </c>
      <c r="B100" t="s">
        <v>4389</v>
      </c>
      <c r="C100" t="s">
        <v>3835</v>
      </c>
      <c r="D100" t="s">
        <v>4390</v>
      </c>
      <c r="E100" t="s">
        <v>4391</v>
      </c>
      <c r="F100" t="s">
        <v>4392</v>
      </c>
      <c r="G100" t="s">
        <v>4393</v>
      </c>
      <c r="H100" t="s">
        <v>561</v>
      </c>
      <c r="I100" t="s">
        <v>4394</v>
      </c>
      <c r="J100" t="s">
        <v>4965</v>
      </c>
      <c r="K100" t="s">
        <v>541</v>
      </c>
      <c r="L100" t="s">
        <v>541</v>
      </c>
      <c r="M100" t="s">
        <v>541</v>
      </c>
      <c r="N100" t="s">
        <v>544</v>
      </c>
      <c r="O100" t="s">
        <v>4395</v>
      </c>
    </row>
    <row r="101" spans="1:15" x14ac:dyDescent="0.3">
      <c r="A101" t="s">
        <v>4966</v>
      </c>
      <c r="B101" t="s">
        <v>3040</v>
      </c>
      <c r="C101" t="s">
        <v>3835</v>
      </c>
      <c r="D101" t="s">
        <v>4967</v>
      </c>
      <c r="E101" t="s">
        <v>3041</v>
      </c>
      <c r="F101" t="s">
        <v>3042</v>
      </c>
      <c r="G101" t="s">
        <v>3043</v>
      </c>
      <c r="H101" t="s">
        <v>561</v>
      </c>
      <c r="I101" t="s">
        <v>3038</v>
      </c>
      <c r="J101" t="s">
        <v>3044</v>
      </c>
      <c r="K101" t="s">
        <v>541</v>
      </c>
      <c r="L101" t="s">
        <v>541</v>
      </c>
      <c r="M101" t="s">
        <v>541</v>
      </c>
      <c r="N101" t="s">
        <v>541</v>
      </c>
      <c r="O101" t="s">
        <v>4968</v>
      </c>
    </row>
    <row r="102" spans="1:15" x14ac:dyDescent="0.3">
      <c r="A102" t="s">
        <v>4969</v>
      </c>
      <c r="B102" t="s">
        <v>4970</v>
      </c>
      <c r="C102" t="s">
        <v>3835</v>
      </c>
      <c r="D102" t="s">
        <v>3016</v>
      </c>
      <c r="E102" t="s">
        <v>3048</v>
      </c>
      <c r="F102" t="s">
        <v>4971</v>
      </c>
      <c r="G102" t="s">
        <v>3052</v>
      </c>
      <c r="H102" t="s">
        <v>533</v>
      </c>
      <c r="I102" t="s">
        <v>3038</v>
      </c>
      <c r="J102" t="s">
        <v>4972</v>
      </c>
      <c r="K102" t="s">
        <v>541</v>
      </c>
      <c r="L102" t="s">
        <v>541</v>
      </c>
      <c r="M102" t="s">
        <v>541</v>
      </c>
      <c r="N102" t="s">
        <v>541</v>
      </c>
      <c r="O102" t="s">
        <v>4973</v>
      </c>
    </row>
    <row r="103" spans="1:15" x14ac:dyDescent="0.3">
      <c r="A103" t="s">
        <v>4974</v>
      </c>
      <c r="B103" t="s">
        <v>4975</v>
      </c>
      <c r="C103" t="s">
        <v>3835</v>
      </c>
      <c r="D103" t="s">
        <v>4976</v>
      </c>
      <c r="E103" t="s">
        <v>4977</v>
      </c>
      <c r="F103" t="s">
        <v>4978</v>
      </c>
      <c r="G103" t="s">
        <v>4979</v>
      </c>
      <c r="H103" t="s">
        <v>561</v>
      </c>
      <c r="I103" t="s">
        <v>4980</v>
      </c>
      <c r="J103" t="s">
        <v>4981</v>
      </c>
      <c r="K103" t="s">
        <v>541</v>
      </c>
      <c r="L103" t="s">
        <v>541</v>
      </c>
      <c r="M103" t="s">
        <v>2571</v>
      </c>
      <c r="N103" t="s">
        <v>541</v>
      </c>
      <c r="O103" t="s">
        <v>4982</v>
      </c>
    </row>
    <row r="104" spans="1:15" x14ac:dyDescent="0.3">
      <c r="A104" t="s">
        <v>4983</v>
      </c>
      <c r="B104" t="s">
        <v>4984</v>
      </c>
      <c r="C104" t="s">
        <v>3835</v>
      </c>
      <c r="D104" t="s">
        <v>4976</v>
      </c>
      <c r="E104" t="s">
        <v>4985</v>
      </c>
      <c r="F104" t="s">
        <v>4986</v>
      </c>
      <c r="G104" t="s">
        <v>4987</v>
      </c>
      <c r="H104" t="s">
        <v>561</v>
      </c>
      <c r="I104" t="s">
        <v>4980</v>
      </c>
      <c r="J104" t="s">
        <v>4988</v>
      </c>
      <c r="K104" t="s">
        <v>541</v>
      </c>
      <c r="L104" t="s">
        <v>541</v>
      </c>
      <c r="M104" t="s">
        <v>541</v>
      </c>
      <c r="N104" t="s">
        <v>541</v>
      </c>
      <c r="O104" t="s">
        <v>4989</v>
      </c>
    </row>
    <row r="105" spans="1:15" x14ac:dyDescent="0.3">
      <c r="A105" t="s">
        <v>4990</v>
      </c>
      <c r="B105" t="s">
        <v>4991</v>
      </c>
      <c r="C105" t="s">
        <v>3835</v>
      </c>
      <c r="D105" t="s">
        <v>4976</v>
      </c>
      <c r="E105" t="s">
        <v>4992</v>
      </c>
      <c r="F105" t="s">
        <v>4993</v>
      </c>
      <c r="G105" t="s">
        <v>4994</v>
      </c>
      <c r="H105" t="s">
        <v>561</v>
      </c>
      <c r="I105" t="s">
        <v>4980</v>
      </c>
      <c r="J105" t="s">
        <v>4988</v>
      </c>
      <c r="K105" t="s">
        <v>541</v>
      </c>
      <c r="L105" t="s">
        <v>541</v>
      </c>
      <c r="M105" t="s">
        <v>541</v>
      </c>
      <c r="N105" t="s">
        <v>541</v>
      </c>
      <c r="O105" t="s">
        <v>4995</v>
      </c>
    </row>
  </sheetData>
  <sheetProtection sheet="1" objects="1" scenarios="1"/>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88296-9D70-4DDD-9463-83EE9577C2FB}">
  <sheetPr codeName="Sheet8">
    <tabColor theme="7" tint="0.79998168889431442"/>
  </sheetPr>
  <dimension ref="A1:F27"/>
  <sheetViews>
    <sheetView workbookViewId="0"/>
  </sheetViews>
  <sheetFormatPr defaultColWidth="8.6640625" defaultRowHeight="14.4" x14ac:dyDescent="0.3"/>
  <cols>
    <col min="1" max="1" width="12.33203125" customWidth="1"/>
    <col min="2" max="2" width="42.33203125" customWidth="1"/>
  </cols>
  <sheetData>
    <row r="1" spans="1:6" x14ac:dyDescent="0.3">
      <c r="A1" t="s">
        <v>4396</v>
      </c>
      <c r="B1" t="s">
        <v>4397</v>
      </c>
      <c r="C1" t="s">
        <v>4398</v>
      </c>
      <c r="D1" t="s">
        <v>4399</v>
      </c>
      <c r="E1" t="s">
        <v>4400</v>
      </c>
      <c r="F1" t="s">
        <v>4401</v>
      </c>
    </row>
    <row r="2" spans="1:6" x14ac:dyDescent="0.3">
      <c r="A2" t="s">
        <v>4402</v>
      </c>
      <c r="B2" t="s">
        <v>4403</v>
      </c>
      <c r="C2" t="s">
        <v>4404</v>
      </c>
      <c r="D2" t="s">
        <v>4405</v>
      </c>
      <c r="E2" t="s">
        <v>4405</v>
      </c>
      <c r="F2" t="s">
        <v>4405</v>
      </c>
    </row>
    <row r="3" spans="1:6" x14ac:dyDescent="0.3">
      <c r="A3" t="s">
        <v>4406</v>
      </c>
      <c r="B3" t="s">
        <v>4407</v>
      </c>
      <c r="C3" t="s">
        <v>4405</v>
      </c>
      <c r="D3" t="s">
        <v>4405</v>
      </c>
      <c r="E3" t="s">
        <v>4405</v>
      </c>
      <c r="F3" t="s">
        <v>4405</v>
      </c>
    </row>
    <row r="4" spans="1:6" x14ac:dyDescent="0.3">
      <c r="A4" t="s">
        <v>4408</v>
      </c>
      <c r="B4" t="s">
        <v>4409</v>
      </c>
      <c r="C4" t="s">
        <v>4404</v>
      </c>
      <c r="D4" t="s">
        <v>4405</v>
      </c>
      <c r="E4" t="s">
        <v>4405</v>
      </c>
      <c r="F4" t="s">
        <v>4405</v>
      </c>
    </row>
    <row r="5" spans="1:6" x14ac:dyDescent="0.3">
      <c r="A5" t="s">
        <v>4410</v>
      </c>
      <c r="B5" t="s">
        <v>4411</v>
      </c>
      <c r="C5" t="s">
        <v>4405</v>
      </c>
      <c r="D5" t="s">
        <v>4405</v>
      </c>
      <c r="E5" t="s">
        <v>4405</v>
      </c>
      <c r="F5" t="s">
        <v>4405</v>
      </c>
    </row>
    <row r="6" spans="1:6" x14ac:dyDescent="0.3">
      <c r="A6" t="s">
        <v>4412</v>
      </c>
      <c r="B6" t="s">
        <v>4413</v>
      </c>
      <c r="C6" t="s">
        <v>4405</v>
      </c>
      <c r="D6" t="s">
        <v>4405</v>
      </c>
      <c r="E6" t="s">
        <v>4405</v>
      </c>
      <c r="F6" t="s">
        <v>4405</v>
      </c>
    </row>
    <row r="7" spans="1:6" x14ac:dyDescent="0.3">
      <c r="A7" t="s">
        <v>4414</v>
      </c>
      <c r="B7" t="s">
        <v>4415</v>
      </c>
      <c r="C7" t="s">
        <v>4405</v>
      </c>
      <c r="D7" t="s">
        <v>4405</v>
      </c>
      <c r="E7" t="s">
        <v>4405</v>
      </c>
      <c r="F7" t="s">
        <v>4405</v>
      </c>
    </row>
    <row r="8" spans="1:6" x14ac:dyDescent="0.3">
      <c r="A8" t="s">
        <v>4416</v>
      </c>
      <c r="B8" t="s">
        <v>4417</v>
      </c>
      <c r="C8" t="s">
        <v>4405</v>
      </c>
      <c r="D8" t="s">
        <v>4405</v>
      </c>
      <c r="E8" t="s">
        <v>4405</v>
      </c>
      <c r="F8" t="s">
        <v>4405</v>
      </c>
    </row>
    <row r="9" spans="1:6" x14ac:dyDescent="0.3">
      <c r="A9" t="s">
        <v>4418</v>
      </c>
      <c r="B9" t="s">
        <v>4419</v>
      </c>
      <c r="C9" t="s">
        <v>4404</v>
      </c>
      <c r="D9" t="s">
        <v>4405</v>
      </c>
      <c r="E9" t="s">
        <v>4404</v>
      </c>
      <c r="F9" t="s">
        <v>4405</v>
      </c>
    </row>
    <row r="10" spans="1:6" x14ac:dyDescent="0.3">
      <c r="A10" t="s">
        <v>4420</v>
      </c>
      <c r="B10" t="s">
        <v>4421</v>
      </c>
      <c r="C10" t="s">
        <v>4404</v>
      </c>
      <c r="D10" t="s">
        <v>4405</v>
      </c>
      <c r="E10" t="s">
        <v>4405</v>
      </c>
      <c r="F10" t="s">
        <v>4405</v>
      </c>
    </row>
    <row r="11" spans="1:6" x14ac:dyDescent="0.3">
      <c r="A11" t="s">
        <v>4422</v>
      </c>
      <c r="B11" t="s">
        <v>4423</v>
      </c>
      <c r="C11" t="s">
        <v>4404</v>
      </c>
      <c r="D11" t="s">
        <v>4405</v>
      </c>
      <c r="E11" t="s">
        <v>4405</v>
      </c>
      <c r="F11" t="s">
        <v>4405</v>
      </c>
    </row>
    <row r="12" spans="1:6" x14ac:dyDescent="0.3">
      <c r="A12" t="s">
        <v>4424</v>
      </c>
      <c r="B12" t="s">
        <v>4425</v>
      </c>
      <c r="C12" t="s">
        <v>4404</v>
      </c>
      <c r="D12" t="s">
        <v>4405</v>
      </c>
      <c r="E12" t="s">
        <v>4405</v>
      </c>
      <c r="F12" t="s">
        <v>4405</v>
      </c>
    </row>
    <row r="13" spans="1:6" x14ac:dyDescent="0.3">
      <c r="A13" t="s">
        <v>4426</v>
      </c>
      <c r="B13" t="s">
        <v>4427</v>
      </c>
      <c r="C13" t="s">
        <v>4404</v>
      </c>
      <c r="D13" t="s">
        <v>4405</v>
      </c>
      <c r="E13" t="s">
        <v>4405</v>
      </c>
      <c r="F13" t="s">
        <v>4405</v>
      </c>
    </row>
    <row r="14" spans="1:6" x14ac:dyDescent="0.3">
      <c r="A14" t="s">
        <v>4428</v>
      </c>
      <c r="B14" t="s">
        <v>4429</v>
      </c>
      <c r="C14" t="s">
        <v>4404</v>
      </c>
      <c r="D14" t="s">
        <v>4405</v>
      </c>
      <c r="E14" t="s">
        <v>4405</v>
      </c>
      <c r="F14" t="s">
        <v>4405</v>
      </c>
    </row>
    <row r="15" spans="1:6" x14ac:dyDescent="0.3">
      <c r="A15" t="s">
        <v>4430</v>
      </c>
      <c r="B15" t="s">
        <v>4431</v>
      </c>
      <c r="C15" t="s">
        <v>4404</v>
      </c>
      <c r="D15" t="s">
        <v>4405</v>
      </c>
      <c r="E15" t="s">
        <v>4405</v>
      </c>
      <c r="F15" t="s">
        <v>4405</v>
      </c>
    </row>
    <row r="16" spans="1:6" x14ac:dyDescent="0.3">
      <c r="A16" t="s">
        <v>4432</v>
      </c>
      <c r="B16" t="s">
        <v>4433</v>
      </c>
      <c r="C16" t="s">
        <v>4404</v>
      </c>
      <c r="D16" t="s">
        <v>4405</v>
      </c>
      <c r="E16" t="s">
        <v>4405</v>
      </c>
      <c r="F16" t="s">
        <v>4405</v>
      </c>
    </row>
    <row r="17" spans="1:6" x14ac:dyDescent="0.3">
      <c r="A17" t="s">
        <v>4434</v>
      </c>
      <c r="B17" t="s">
        <v>4435</v>
      </c>
      <c r="C17" t="s">
        <v>4404</v>
      </c>
      <c r="D17" t="s">
        <v>4405</v>
      </c>
      <c r="E17" t="s">
        <v>4405</v>
      </c>
      <c r="F17" t="s">
        <v>4405</v>
      </c>
    </row>
    <row r="18" spans="1:6" x14ac:dyDescent="0.3">
      <c r="A18" t="s">
        <v>4436</v>
      </c>
      <c r="B18" t="s">
        <v>4437</v>
      </c>
      <c r="C18" t="s">
        <v>4405</v>
      </c>
      <c r="D18" t="s">
        <v>4405</v>
      </c>
      <c r="E18" t="s">
        <v>4405</v>
      </c>
      <c r="F18" t="s">
        <v>4405</v>
      </c>
    </row>
    <row r="19" spans="1:6" x14ac:dyDescent="0.3">
      <c r="A19" t="s">
        <v>4438</v>
      </c>
      <c r="B19" t="s">
        <v>4439</v>
      </c>
      <c r="C19" t="s">
        <v>4405</v>
      </c>
      <c r="D19" t="s">
        <v>4405</v>
      </c>
      <c r="E19" t="s">
        <v>4405</v>
      </c>
      <c r="F19" t="s">
        <v>4405</v>
      </c>
    </row>
    <row r="20" spans="1:6" x14ac:dyDescent="0.3">
      <c r="A20" t="s">
        <v>4440</v>
      </c>
      <c r="B20" t="s">
        <v>4441</v>
      </c>
      <c r="C20" t="s">
        <v>4405</v>
      </c>
      <c r="D20" t="s">
        <v>4405</v>
      </c>
      <c r="E20" t="s">
        <v>4405</v>
      </c>
      <c r="F20" t="s">
        <v>4405</v>
      </c>
    </row>
    <row r="21" spans="1:6" x14ac:dyDescent="0.3">
      <c r="A21" t="s">
        <v>4442</v>
      </c>
      <c r="B21" t="s">
        <v>4443</v>
      </c>
      <c r="C21" t="s">
        <v>4405</v>
      </c>
      <c r="D21" t="s">
        <v>4405</v>
      </c>
      <c r="E21" t="s">
        <v>4404</v>
      </c>
      <c r="F21" t="s">
        <v>4405</v>
      </c>
    </row>
    <row r="22" spans="1:6" x14ac:dyDescent="0.3">
      <c r="A22" t="s">
        <v>4444</v>
      </c>
      <c r="B22" t="s">
        <v>4445</v>
      </c>
      <c r="C22" t="s">
        <v>4405</v>
      </c>
      <c r="D22" t="s">
        <v>4404</v>
      </c>
      <c r="E22" t="s">
        <v>4405</v>
      </c>
      <c r="F22" t="s">
        <v>4404</v>
      </c>
    </row>
    <row r="23" spans="1:6" x14ac:dyDescent="0.3">
      <c r="A23" t="s">
        <v>4446</v>
      </c>
      <c r="B23" t="s">
        <v>4447</v>
      </c>
      <c r="C23" t="s">
        <v>4405</v>
      </c>
      <c r="D23" t="s">
        <v>4405</v>
      </c>
      <c r="E23" t="s">
        <v>4405</v>
      </c>
      <c r="F23" t="s">
        <v>4405</v>
      </c>
    </row>
    <row r="24" spans="1:6" x14ac:dyDescent="0.3">
      <c r="A24" t="s">
        <v>4448</v>
      </c>
      <c r="B24" t="s">
        <v>4449</v>
      </c>
      <c r="C24" t="s">
        <v>4405</v>
      </c>
      <c r="D24" t="s">
        <v>4405</v>
      </c>
      <c r="E24" t="s">
        <v>4405</v>
      </c>
      <c r="F24" t="s">
        <v>4405</v>
      </c>
    </row>
    <row r="25" spans="1:6" x14ac:dyDescent="0.3">
      <c r="A25" t="s">
        <v>4450</v>
      </c>
      <c r="B25" t="s">
        <v>4451</v>
      </c>
      <c r="C25" t="s">
        <v>4405</v>
      </c>
      <c r="D25" t="s">
        <v>4405</v>
      </c>
      <c r="E25" t="s">
        <v>4405</v>
      </c>
      <c r="F25" t="s">
        <v>4405</v>
      </c>
    </row>
    <row r="26" spans="1:6" x14ac:dyDescent="0.3">
      <c r="A26" t="s">
        <v>4452</v>
      </c>
      <c r="B26" t="s">
        <v>4453</v>
      </c>
      <c r="C26" t="s">
        <v>4405</v>
      </c>
      <c r="D26" t="s">
        <v>4405</v>
      </c>
      <c r="E26" t="s">
        <v>4405</v>
      </c>
      <c r="F26" t="s">
        <v>4405</v>
      </c>
    </row>
    <row r="27" spans="1:6" x14ac:dyDescent="0.3">
      <c r="A27" t="s">
        <v>4996</v>
      </c>
      <c r="B27" t="s">
        <v>4997</v>
      </c>
      <c r="C27" t="s">
        <v>4404</v>
      </c>
      <c r="D27" t="s">
        <v>4404</v>
      </c>
      <c r="E27" t="s">
        <v>4405</v>
      </c>
      <c r="F27" t="s">
        <v>4404</v>
      </c>
    </row>
  </sheetData>
  <sheetProtection sheet="1" objects="1" scenarios="1"/>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Start Here</vt:lpstr>
      <vt:lpstr>Local Municipality</vt:lpstr>
      <vt:lpstr>Intermediate City</vt:lpstr>
      <vt:lpstr>District Municipality</vt:lpstr>
      <vt:lpstr>Definitions-&gt;</vt:lpstr>
      <vt:lpstr>Def. Outputs + Outcomes</vt:lpstr>
      <vt:lpstr>Def. Compliance Indicators</vt:lpstr>
      <vt:lpstr>Def. Compliance Questions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dc:creator>
  <cp:lastModifiedBy>Desmond Manaswe</cp:lastModifiedBy>
  <dcterms:created xsi:type="dcterms:W3CDTF">2023-05-30T14:37:22Z</dcterms:created>
  <dcterms:modified xsi:type="dcterms:W3CDTF">2025-08-07T13:26:46Z</dcterms:modified>
</cp:coreProperties>
</file>